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ulip\Desktop\"/>
    </mc:Choice>
  </mc:AlternateContent>
  <xr:revisionPtr revIDLastSave="0" documentId="13_ncr:1_{E5AE5029-4826-49C6-AABC-ABF2AA9519B5}" xr6:coauthVersionLast="47" xr6:coauthVersionMax="47" xr10:uidLastSave="{00000000-0000-0000-0000-000000000000}"/>
  <bookViews>
    <workbookView xWindow="-120" yWindow="-120" windowWidth="29040" windowHeight="15840" tabRatio="648" xr2:uid="{00000000-000D-0000-FFFF-FFFF00000000}"/>
  </bookViews>
  <sheets>
    <sheet name="נספח 1-מצרפי" sheetId="1" r:id="rId1"/>
    <sheet name="נספח 1-מסלול לבני 50 ומטה" sheetId="6" r:id="rId2"/>
    <sheet name="נספח 1-מסלול לבני 50 עד 60" sheetId="4" r:id="rId3"/>
    <sheet name="נספח 1-מסלול לבני 60 ומעלה" sheetId="5" r:id="rId4"/>
    <sheet name="נספח 1-מסלול אגח" sheetId="7" r:id="rId5"/>
    <sheet name="נספח 2-מצרפי" sheetId="2" r:id="rId6"/>
    <sheet name="נספח 3-מצרפי" sheetId="3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'נספח 1-מסלול לבני 50 ומטה'!$A$1:$B$38</definedName>
    <definedName name="_xlnm.Print_Area" localSheetId="0">'נספח 1-מצרפי'!$A$1:$B$38</definedName>
    <definedName name="_xlnm.Print_Area" localSheetId="6">'נספח 3-מצרפי'!$A$1:$B$100</definedName>
    <definedName name="_xlnm.Print_Titles" localSheetId="6">'נספח 3-מצרפי'!$1:$4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7" l="1"/>
  <c r="B11" i="7"/>
  <c r="B32" i="7" s="1"/>
  <c r="B36" i="7" s="1"/>
  <c r="B23" i="7"/>
  <c r="B35" i="7" s="1"/>
  <c r="B24" i="7"/>
  <c r="B26" i="6"/>
  <c r="B24" i="6"/>
  <c r="B23" i="6"/>
  <c r="B20" i="6"/>
  <c r="B35" i="6" s="1"/>
  <c r="B11" i="6"/>
  <c r="B7" i="6"/>
  <c r="B32" i="6" s="1"/>
  <c r="B36" i="6" s="1"/>
  <c r="B26" i="5" l="1"/>
  <c r="B24" i="5"/>
  <c r="B23" i="5"/>
  <c r="B20" i="5"/>
  <c r="B35" i="5" s="1"/>
  <c r="B11" i="5"/>
  <c r="B7" i="5"/>
  <c r="B32" i="5" s="1"/>
  <c r="B36" i="5" s="1"/>
  <c r="B26" i="4"/>
  <c r="B24" i="4"/>
  <c r="B23" i="4"/>
  <c r="B20" i="4"/>
  <c r="B35" i="4" s="1"/>
  <c r="B11" i="4"/>
  <c r="B32" i="4" s="1"/>
  <c r="B36" i="4" s="1"/>
  <c r="B7" i="4"/>
  <c r="B41" i="3"/>
  <c r="B30" i="2"/>
  <c r="B26" i="1" l="1"/>
  <c r="B98" i="3" l="1"/>
  <c r="B23" i="1"/>
  <c r="B2" i="3" l="1"/>
  <c r="B2" i="2"/>
  <c r="B20" i="2" l="1"/>
  <c r="B100" i="3" l="1"/>
  <c r="B24" i="1" l="1"/>
  <c r="B7" i="1" l="1"/>
  <c r="B58" i="2" l="1"/>
  <c r="B21" i="3"/>
  <c r="B99" i="3" s="1"/>
  <c r="B31" i="2"/>
  <c r="B57" i="2" l="1"/>
  <c r="B11" i="1"/>
  <c r="B20" i="1"/>
  <c r="A1" i="3"/>
  <c r="A1" i="2"/>
  <c r="B35" i="1" l="1"/>
  <c r="B32" i="1"/>
  <c r="B36" i="1" s="1"/>
</calcChain>
</file>

<file path=xl/sharedStrings.xml><?xml version="1.0" encoding="utf-8"?>
<sst xmlns="http://schemas.openxmlformats.org/spreadsheetml/2006/main" count="292" uniqueCount="145">
  <si>
    <t>אלפי ש"ח</t>
  </si>
  <si>
    <t>1. סה"כ עמלות קנייה ומכירה</t>
  </si>
  <si>
    <t>א.סך עמלות קנייה ומכירה לצדדים קשורים</t>
  </si>
  <si>
    <t>ב.סך עמלות קנייה ומכירה לצדדים שאינם קשורים</t>
  </si>
  <si>
    <t>2. סה"כ עמלות קסטודיאן</t>
  </si>
  <si>
    <t>א.סך עמלות קסטודיאן לצדדים קשורים</t>
  </si>
  <si>
    <t>ב.סך עמלות קסטודיאן לצדדים שאינם קשורים</t>
  </si>
  <si>
    <t>3. סה"כ מהשקעות לא סחירות</t>
  </si>
  <si>
    <t>א.סך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</si>
  <si>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</si>
  <si>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</si>
  <si>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</si>
  <si>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 xml:space="preserve">א.סך תשלומים הנובעים מהשקעה בקרנות השקעה בישראל </t>
  </si>
  <si>
    <t>ב. סך תשלומים הנובעים מהשקעה בקרנות השקעה בחו"ל</t>
  </si>
  <si>
    <t>ג.סך תשלומים למנהלי תיקים ישראלים בגין השקעה בחו"ל</t>
  </si>
  <si>
    <t xml:space="preserve">ד. סך תשלומים למנהלי תיקים זרים </t>
  </si>
  <si>
    <t>ז.סך תשלומים בגין השקעה בקרנות נאמנות ישראליות</t>
  </si>
  <si>
    <t>ח.סך תשלומים בגין השקעה בקרנות נאמנות זרות</t>
  </si>
  <si>
    <t>5. סה"כ הוצאות אחרות</t>
  </si>
  <si>
    <t>א.סך הוצאות בעד ניהול תביעות</t>
  </si>
  <si>
    <t>ב.סך הוצאות בעד מתן משכנתאות</t>
  </si>
  <si>
    <t>7. שיעור הוצאות ישירות</t>
  </si>
  <si>
    <t>סך נכסים לסוף שנה קודמת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</si>
  <si>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</si>
  <si>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</si>
  <si>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</si>
  <si>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</si>
  <si>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</si>
  <si>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</si>
  <si>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</si>
  <si>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</si>
  <si>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</si>
  <si>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</si>
  <si>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ניהול תביעה או תובענה</t>
  </si>
  <si>
    <r>
      <t>6. סה"כ הוצאות ישירות</t>
    </r>
    <r>
      <rPr>
        <sz val="10"/>
        <color theme="1"/>
        <rFont val="David"/>
        <family val="2"/>
        <charset val="177"/>
      </rPr>
      <t xml:space="preserve"> (סיכום סעיפים 1 עד 5)</t>
    </r>
  </si>
  <si>
    <r>
      <t>א.</t>
    </r>
    <r>
      <rPr>
        <sz val="7"/>
        <color theme="1"/>
        <rFont val="David"/>
        <family val="2"/>
        <charset val="177"/>
      </rPr>
      <t xml:space="preserve">        </t>
    </r>
    <r>
      <rPr>
        <sz val="10"/>
        <color theme="1"/>
        <rFont val="David"/>
        <family val="2"/>
        <charset val="177"/>
      </rPr>
      <t>שיעור סך ההוצאות הישירות, שההוצאה בגינן מוגבלת לשיעור של 0.25% לפי התקנות (באחוזים) (סיכום סעיפים 3א,4, 5ב חלקי סך נכסים)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</si>
  <si>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ברוקר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</si>
  <si>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ברוקר ב'</t>
    </r>
  </si>
  <si>
    <r>
      <t>(3)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אחרים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</si>
  <si>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קסטודיאן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</si>
  <si>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קסטודיאן ב'</t>
    </r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</si>
  <si>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גוף/יחיד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</si>
  <si>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גוף/יחיד ב'</t>
    </r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</si>
  <si>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</si>
  <si>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</si>
  <si>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</si>
  <si>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</si>
  <si>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סך הכל נכסים לסוף שנה קודמת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</si>
  <si>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</si>
  <si>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</si>
  <si>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</si>
  <si>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</si>
  <si>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</si>
  <si>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</si>
  <si>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</si>
  <si>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</si>
  <si>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</si>
  <si>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סך תשלומים בגין השקעה בקרנות נאמנות</t>
  </si>
  <si>
    <t>סך הכל עמלות ניהול חיצוני</t>
  </si>
  <si>
    <r>
      <t>(1)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>מנהל קרנות א'</t>
    </r>
  </si>
  <si>
    <r>
      <t>(2)</t>
    </r>
    <r>
      <rPr>
        <sz val="7"/>
        <color theme="1"/>
        <rFont val="David"/>
        <family val="2"/>
        <charset val="177"/>
      </rPr>
      <t xml:space="preserve">      </t>
    </r>
    <r>
      <rPr>
        <sz val="10"/>
        <color theme="1"/>
        <rFont val="David"/>
        <family val="2"/>
        <charset val="177"/>
      </rPr>
      <t xml:space="preserve"> מנהל קרנות ב'</t>
    </r>
  </si>
  <si>
    <t>אוסקר</t>
  </si>
  <si>
    <t>אקסלנס</t>
  </si>
  <si>
    <t>בנק לאומי</t>
  </si>
  <si>
    <t>מיטב דש</t>
  </si>
  <si>
    <t>בנק דיסקונט</t>
  </si>
  <si>
    <t>בנק מזרחי</t>
  </si>
  <si>
    <t>לידר</t>
  </si>
  <si>
    <t>קרן אלפא ערך</t>
  </si>
  <si>
    <t>נספח 1- סך התשלומים ששולמו בעד כל סוג של הוצאה ישירה לתקופה המסתיימת ביום</t>
  </si>
  <si>
    <t xml:space="preserve">נספח 2 – פרוט עמלות והוצאות לשנה המסתיימת ביום: </t>
  </si>
  <si>
    <t>נספח 3 - פירוט עמלות ניהול חיצוני לשנה המסתיימת ביום:</t>
  </si>
  <si>
    <t>קרן לוין ליכטמן LLSP</t>
  </si>
  <si>
    <t>תכלית תל בונד צ</t>
  </si>
  <si>
    <t>קסם תל בונד 20</t>
  </si>
  <si>
    <t>פסגות סל תל בונ</t>
  </si>
  <si>
    <t>הראל סל תל בונד</t>
  </si>
  <si>
    <t>ISHARES MSCI EM</t>
  </si>
  <si>
    <t>CONSUMER DISCRE</t>
  </si>
  <si>
    <t>ENERGY SELECT S</t>
  </si>
  <si>
    <t>INDUSTRIAL SELE</t>
  </si>
  <si>
    <t>SPDR S&amp;P REGION</t>
  </si>
  <si>
    <t>PSCH-INVESCO S&amp;P</t>
  </si>
  <si>
    <t>COMMUNICATION S</t>
  </si>
  <si>
    <t>SPDR DOW JONES</t>
  </si>
  <si>
    <t>TECHNOLOGY SELE</t>
  </si>
  <si>
    <t>CONSUMER STAPLE</t>
  </si>
  <si>
    <t>HEALTH CARE SEL</t>
  </si>
  <si>
    <t>FINANCIAL SELEC</t>
  </si>
  <si>
    <t>INVESCO QQQ TRU</t>
  </si>
  <si>
    <t>ISHARES MSCI GE</t>
  </si>
  <si>
    <t>ISHARES MSCI IT</t>
  </si>
  <si>
    <t>ה.סך תשלומים בגין השקעה בקרנות סל ישראליות</t>
  </si>
  <si>
    <t>ו.סך תשלומים בגין השקעה בקרנות סל זרות</t>
  </si>
  <si>
    <r>
      <t>ב.</t>
    </r>
    <r>
      <rPr>
        <sz val="7"/>
        <color theme="1"/>
        <rFont val="David"/>
        <family val="2"/>
        <charset val="177"/>
      </rPr>
      <t xml:space="preserve">        </t>
    </r>
    <r>
      <rPr>
        <sz val="10"/>
        <color theme="1"/>
        <rFont val="David"/>
        <family val="2"/>
        <charset val="177"/>
      </rPr>
      <t>שיעור סך הוצאות ישירות מתוך יתרת נכסים ממוצעת (באחוזים)</t>
    </r>
  </si>
  <si>
    <t>תשלום בגין השקעה בקרנות סל</t>
  </si>
  <si>
    <t>סך תשלום בגין השקעה בקרנות סל</t>
  </si>
  <si>
    <t>קרן סל זרה</t>
  </si>
  <si>
    <t>קרן סל ישראלית</t>
  </si>
  <si>
    <t>US GLOBAL JETS</t>
  </si>
  <si>
    <t>בנק הפועלים</t>
  </si>
  <si>
    <t>Noked Bond</t>
  </si>
  <si>
    <t>Pareto</t>
  </si>
  <si>
    <t>ISHARES MSCI AL</t>
  </si>
  <si>
    <t>ISHARES MSCI CH</t>
  </si>
  <si>
    <t>KRANESHARES CSI</t>
  </si>
  <si>
    <t>תכלית גרמניה DAX30</t>
  </si>
  <si>
    <t>Noked Long</t>
  </si>
  <si>
    <t>Brosh Capital</t>
  </si>
  <si>
    <t>תכלית תל בונד 0</t>
  </si>
  <si>
    <t>פס.תבונדצמודA</t>
  </si>
  <si>
    <t>הראל סל תא נדלן</t>
  </si>
  <si>
    <t>ISHARES PHLX SE</t>
  </si>
  <si>
    <t>ARK INNOVATION</t>
  </si>
  <si>
    <t>Vertical LP</t>
  </si>
  <si>
    <t>Hazavim Long</t>
  </si>
  <si>
    <t>VANECK VECTORS</t>
  </si>
  <si>
    <t>Hazavim Bnd</t>
  </si>
  <si>
    <t>גלבוע אקוויטי ישראל</t>
  </si>
  <si>
    <t>הראל סל תא 125</t>
  </si>
  <si>
    <t>INVESCO KBW BAN</t>
  </si>
  <si>
    <t>תכלית תא 125 סד</t>
  </si>
  <si>
    <t>קסם תא 125</t>
  </si>
  <si>
    <t>קסם תא 35</t>
  </si>
  <si>
    <t>הראל סל תא 35</t>
  </si>
  <si>
    <t>הראל סל תא בנקי</t>
  </si>
  <si>
    <t>.MTFתא125</t>
  </si>
  <si>
    <t>.MTFתא-בנייה</t>
  </si>
  <si>
    <t>SPDR PORTFOLIO</t>
  </si>
  <si>
    <t>קסם.תא סקט באלנ</t>
  </si>
  <si>
    <t xml:space="preserve">עוצ"מ אגודה שיתופית לניהול קופות גמל בע"מ - מצרפי </t>
  </si>
  <si>
    <t>.MTFתא35</t>
  </si>
  <si>
    <t>SPDR S&amp;P500 ETF</t>
  </si>
  <si>
    <t>פסגות סל תא 125</t>
  </si>
  <si>
    <t>אי.בי.אי</t>
  </si>
  <si>
    <t>Brosh Equity C</t>
  </si>
  <si>
    <t>Brosh Equity B</t>
  </si>
  <si>
    <t>SPDR S&amp;P RETAIL</t>
  </si>
  <si>
    <t>Sumi trust investment funds</t>
  </si>
  <si>
    <t>Vertical Long</t>
  </si>
  <si>
    <t>הרל.תלבושקל-ביט</t>
  </si>
  <si>
    <t xml:space="preserve">עוצ"מ אגודה שיתופית לניהול קופות גמל בע"מ - מסלול לבני 50 עד 60 </t>
  </si>
  <si>
    <t xml:space="preserve">עוצ"מ אגודה שיתופית לניהול קופות גמל בע"מ - מסלול לבני 60 ומעלה </t>
  </si>
  <si>
    <t xml:space="preserve">עוצ"מ אגודה שיתופית לניהול קופות גמל בע"מ - מסלול לבני 50 ומטה  </t>
  </si>
  <si>
    <t xml:space="preserve">עוצ"מ אגודה שיתופית לניהול קופות גמל בע"מ - מסלול אג"ח ממשלות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</si>
</sst>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3"/>
      <color theme="1"/>
      <name val="Arial"/>
      <family val="2"/>
    </font>
    <font>
      <b/>
      <sz val="10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0"/>
      <color rgb="FF000080"/>
      <name val="David"/>
      <family val="2"/>
      <charset val="177"/>
    </font>
    <font>
      <sz val="13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11"/>
      <color rgb="FF000080"/>
      <name val="David"/>
      <family val="2"/>
      <charset val="177"/>
    </font>
    <font>
      <sz val="7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sz val="13"/>
      <color theme="1"/>
      <name val="David"/>
      <family val="2"/>
      <charset val="177"/>
    </font>
    <font>
      <sz val="8"/>
      <name val="Arial"/>
      <family val="2"/>
      <charset val="177"/>
      <scheme val="minor"/>
    </font>
    <font>
      <sz val="13"/>
      <color theme="1"/>
      <name val="David"/>
      <family val="2"/>
    </font>
    <font>
      <sz val="12"/>
      <color theme="1"/>
      <name val="Davi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8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2"/>
    </xf>
    <xf numFmtId="0" fontId="8" fillId="2" borderId="3" xfId="0" applyFont="1" applyFill="1" applyBorder="1" applyAlignment="1">
      <alignment vertical="center" wrapText="1" readingOrder="2"/>
    </xf>
    <xf numFmtId="0" fontId="8" fillId="2" borderId="7" xfId="0" applyFont="1" applyFill="1" applyBorder="1" applyAlignment="1">
      <alignment vertical="center" wrapText="1" readingOrder="2"/>
    </xf>
    <xf numFmtId="0" fontId="8" fillId="2" borderId="1" xfId="0" applyFont="1" applyFill="1" applyBorder="1" applyAlignment="1">
      <alignment vertical="center" wrapText="1" readingOrder="2"/>
    </xf>
    <xf numFmtId="0" fontId="3" fillId="2" borderId="1" xfId="0" applyFont="1" applyFill="1" applyBorder="1" applyAlignment="1">
      <alignment vertical="center" wrapText="1" readingOrder="2"/>
    </xf>
    <xf numFmtId="0" fontId="3" fillId="2" borderId="3" xfId="0" applyFont="1" applyFill="1" applyBorder="1" applyAlignment="1">
      <alignment vertical="center" wrapText="1" readingOrder="2"/>
    </xf>
    <xf numFmtId="2" fontId="13" fillId="2" borderId="3" xfId="0" applyNumberFormat="1" applyFont="1" applyFill="1" applyBorder="1" applyAlignment="1">
      <alignment horizontal="center" vertical="center" wrapText="1" readingOrder="2"/>
    </xf>
    <xf numFmtId="0" fontId="13" fillId="2" borderId="3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2" borderId="3" xfId="1" applyNumberFormat="1" applyFont="1" applyFill="1" applyBorder="1" applyAlignment="1">
      <alignment horizontal="center" vertical="center" wrapText="1" readingOrder="2"/>
    </xf>
    <xf numFmtId="164" fontId="13" fillId="2" borderId="3" xfId="1" applyNumberFormat="1" applyFont="1" applyFill="1" applyBorder="1" applyAlignment="1">
      <alignment vertical="center" wrapText="1" readingOrder="2"/>
    </xf>
    <xf numFmtId="0" fontId="6" fillId="0" borderId="0" xfId="0" applyFont="1" applyAlignment="1">
      <alignment horizontal="right" readingOrder="2"/>
    </xf>
    <xf numFmtId="10" fontId="13" fillId="2" borderId="1" xfId="0" applyNumberFormat="1" applyFont="1" applyFill="1" applyBorder="1" applyAlignment="1">
      <alignment horizontal="center" vertical="center" wrapText="1" readingOrder="2"/>
    </xf>
    <xf numFmtId="2" fontId="8" fillId="2" borderId="3" xfId="0" applyNumberFormat="1" applyFont="1" applyFill="1" applyBorder="1" applyAlignment="1">
      <alignment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14" fontId="6" fillId="0" borderId="0" xfId="0" applyNumberFormat="1" applyFont="1"/>
    <xf numFmtId="0" fontId="6" fillId="0" borderId="0" xfId="0" applyFont="1" applyAlignment="1">
      <alignment horizontal="left" vertical="center" readingOrder="2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right"/>
    </xf>
    <xf numFmtId="4" fontId="13" fillId="2" borderId="3" xfId="0" applyNumberFormat="1" applyFont="1" applyFill="1" applyBorder="1" applyAlignment="1">
      <alignment horizontal="center" vertical="center" wrapText="1" readingOrder="2"/>
    </xf>
    <xf numFmtId="2" fontId="8" fillId="2" borderId="7" xfId="0" applyNumberFormat="1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vertical="center" wrapText="1"/>
    </xf>
    <xf numFmtId="43" fontId="13" fillId="2" borderId="3" xfId="1" applyFont="1" applyFill="1" applyBorder="1" applyAlignment="1">
      <alignment horizontal="center" vertical="center" wrapText="1" readingOrder="2"/>
    </xf>
    <xf numFmtId="2" fontId="8" fillId="2" borderId="3" xfId="0" applyNumberFormat="1" applyFont="1" applyFill="1" applyBorder="1" applyAlignment="1">
      <alignment vertical="center" wrapText="1" readingOrder="2"/>
    </xf>
    <xf numFmtId="2" fontId="8" fillId="2" borderId="1" xfId="0" applyNumberFormat="1" applyFont="1" applyFill="1" applyBorder="1" applyAlignment="1">
      <alignment vertical="center" wrapText="1" readingOrder="2"/>
    </xf>
    <xf numFmtId="0" fontId="0" fillId="0" borderId="0" xfId="0" applyAlignment="1">
      <alignment readingOrder="2"/>
    </xf>
    <xf numFmtId="10" fontId="13" fillId="0" borderId="1" xfId="0" applyNumberFormat="1" applyFont="1" applyBorder="1" applyAlignment="1">
      <alignment horizontal="center" vertical="center" wrapText="1" readingOrder="2"/>
    </xf>
    <xf numFmtId="2" fontId="8" fillId="2" borderId="5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right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7" fillId="3" borderId="4" xfId="0" applyFont="1" applyFill="1" applyBorder="1" applyAlignment="1">
      <alignment horizontal="right" vertical="center" wrapText="1" readingOrder="2"/>
    </xf>
    <xf numFmtId="0" fontId="13" fillId="3" borderId="3" xfId="0" applyFont="1" applyFill="1" applyBorder="1" applyAlignment="1">
      <alignment horizontal="center" vertical="center" wrapText="1" readingOrder="2"/>
    </xf>
    <xf numFmtId="0" fontId="9" fillId="3" borderId="4" xfId="0" applyFont="1" applyFill="1" applyBorder="1" applyAlignment="1">
      <alignment horizontal="right" vertical="center" wrapText="1" readingOrder="2"/>
    </xf>
    <xf numFmtId="0" fontId="10" fillId="3" borderId="4" xfId="0" applyFont="1" applyFill="1" applyBorder="1" applyAlignment="1">
      <alignment horizontal="right" vertical="center" wrapText="1" readingOrder="2"/>
    </xf>
    <xf numFmtId="0" fontId="9" fillId="3" borderId="6" xfId="0" applyFont="1" applyFill="1" applyBorder="1" applyAlignment="1">
      <alignment horizontal="right" vertical="center" wrapText="1" readingOrder="2"/>
    </xf>
    <xf numFmtId="0" fontId="9" fillId="3" borderId="2" xfId="0" applyFont="1" applyFill="1" applyBorder="1" applyAlignment="1">
      <alignment horizontal="right" vertical="center" wrapText="1" readingOrder="2"/>
    </xf>
    <xf numFmtId="0" fontId="4" fillId="3" borderId="4" xfId="0" applyFont="1" applyFill="1" applyBorder="1" applyAlignment="1">
      <alignment horizontal="right" vertical="center" wrapText="1" readingOrder="2"/>
    </xf>
    <xf numFmtId="0" fontId="8" fillId="3" borderId="3" xfId="0" applyFont="1" applyFill="1" applyBorder="1" applyAlignment="1">
      <alignment vertical="center" wrapText="1" readingOrder="2"/>
    </xf>
    <xf numFmtId="0" fontId="4" fillId="3" borderId="3" xfId="0" applyFont="1" applyFill="1" applyBorder="1" applyAlignment="1">
      <alignment horizontal="right" vertical="center" wrapText="1" readingOrder="2"/>
    </xf>
    <xf numFmtId="0" fontId="3" fillId="3" borderId="3" xfId="0" applyFont="1" applyFill="1" applyBorder="1" applyAlignment="1">
      <alignment vertical="center" wrapText="1" readingOrder="2"/>
    </xf>
    <xf numFmtId="0" fontId="9" fillId="3" borderId="3" xfId="0" applyFont="1" applyFill="1" applyBorder="1" applyAlignment="1">
      <alignment horizontal="right" vertical="center" wrapText="1" readingOrder="2"/>
    </xf>
    <xf numFmtId="0" fontId="12" fillId="3" borderId="4" xfId="0" applyFont="1" applyFill="1" applyBorder="1" applyAlignment="1">
      <alignment horizontal="right" vertical="center" wrapText="1" readingOrder="2"/>
    </xf>
    <xf numFmtId="0" fontId="12" fillId="3" borderId="6" xfId="0" applyFont="1" applyFill="1" applyBorder="1" applyAlignment="1">
      <alignment horizontal="right" vertical="center" wrapText="1" readingOrder="2"/>
    </xf>
    <xf numFmtId="0" fontId="12" fillId="3" borderId="1" xfId="0" applyFont="1" applyFill="1" applyBorder="1" applyAlignment="1">
      <alignment horizontal="right" vertical="center" wrapText="1" readingOrder="2"/>
    </xf>
    <xf numFmtId="0" fontId="12" fillId="3" borderId="4" xfId="0" applyFont="1" applyFill="1" applyBorder="1" applyAlignment="1">
      <alignment vertical="center" wrapText="1" readingOrder="2"/>
    </xf>
    <xf numFmtId="0" fontId="12" fillId="3" borderId="6" xfId="0" applyFont="1" applyFill="1" applyBorder="1" applyAlignment="1">
      <alignment vertical="center" wrapText="1" readingOrder="2"/>
    </xf>
    <xf numFmtId="0" fontId="12" fillId="3" borderId="2" xfId="0" applyFont="1" applyFill="1" applyBorder="1" applyAlignment="1">
      <alignment vertical="center" wrapText="1" readingOrder="2"/>
    </xf>
    <xf numFmtId="0" fontId="12" fillId="3" borderId="2" xfId="0" applyFont="1" applyFill="1" applyBorder="1" applyAlignment="1">
      <alignment horizontal="right" vertical="center" wrapText="1" readingOrder="2"/>
    </xf>
    <xf numFmtId="0" fontId="12" fillId="3" borderId="3" xfId="0" applyFont="1" applyFill="1" applyBorder="1" applyAlignment="1">
      <alignment horizontal="right" vertical="center" wrapText="1" readingOrder="2"/>
    </xf>
    <xf numFmtId="0" fontId="7" fillId="3" borderId="1" xfId="0" applyFont="1" applyFill="1" applyBorder="1" applyAlignment="1">
      <alignment horizontal="right" vertical="center" wrapText="1" readingOrder="2"/>
    </xf>
    <xf numFmtId="0" fontId="12" fillId="3" borderId="5" xfId="0" applyFont="1" applyFill="1" applyBorder="1" applyAlignment="1">
      <alignment horizontal="right" vertical="center" wrapText="1" readingOrder="2"/>
    </xf>
    <xf numFmtId="0" fontId="4" fillId="3" borderId="5" xfId="0" applyFont="1" applyFill="1" applyBorder="1" applyAlignment="1">
      <alignment horizontal="right" vertical="center" wrapText="1" readingOrder="2"/>
    </xf>
    <xf numFmtId="0" fontId="4" fillId="3" borderId="1" xfId="0" applyFont="1" applyFill="1" applyBorder="1" applyAlignment="1">
      <alignment horizontal="right" vertical="center" wrapText="1" readingOrder="2"/>
    </xf>
    <xf numFmtId="2" fontId="5" fillId="0" borderId="0" xfId="0" applyNumberFormat="1" applyFont="1" applyAlignment="1">
      <alignment horizontal="right"/>
    </xf>
    <xf numFmtId="4" fontId="6" fillId="0" borderId="0" xfId="0" applyNumberFormat="1" applyFont="1"/>
    <xf numFmtId="4" fontId="0" fillId="0" borderId="0" xfId="0" applyNumberFormat="1"/>
    <xf numFmtId="4" fontId="5" fillId="0" borderId="0" xfId="0" applyNumberFormat="1" applyFont="1" applyAlignment="1">
      <alignment horizontal="right"/>
    </xf>
    <xf numFmtId="2" fontId="15" fillId="2" borderId="3" xfId="0" applyNumberFormat="1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right" vertical="center" wrapText="1" readingOrder="2"/>
    </xf>
    <xf numFmtId="0" fontId="12" fillId="3" borderId="0" xfId="0" applyFont="1" applyFill="1" applyAlignment="1">
      <alignment horizontal="right" vertical="center" wrapText="1" readingOrder="2"/>
    </xf>
    <xf numFmtId="0" fontId="8" fillId="2" borderId="0" xfId="0" applyFont="1" applyFill="1" applyAlignment="1">
      <alignment vertical="center" wrapText="1" readingOrder="2"/>
    </xf>
    <xf numFmtId="2" fontId="5" fillId="0" borderId="0" xfId="0" applyNumberFormat="1" applyFont="1" applyAlignment="1">
      <alignment horizontal="right" readingOrder="2"/>
    </xf>
    <xf numFmtId="2" fontId="8" fillId="2" borderId="0" xfId="0" applyNumberFormat="1" applyFont="1" applyFill="1" applyAlignment="1">
      <alignment vertical="center" wrapText="1" readingOrder="2"/>
    </xf>
    <xf numFmtId="43" fontId="4" fillId="3" borderId="0" xfId="1" applyFont="1" applyFill="1" applyBorder="1" applyAlignment="1">
      <alignment horizontal="right" vertical="center" wrapText="1" readingOrder="2"/>
    </xf>
    <xf numFmtId="43" fontId="8" fillId="2" borderId="0" xfId="1" applyFont="1" applyFill="1" applyBorder="1" applyAlignment="1">
      <alignment vertical="center" wrapText="1" readingOrder="1"/>
    </xf>
    <xf numFmtId="2" fontId="8" fillId="2" borderId="0" xfId="0" applyNumberFormat="1" applyFont="1" applyFill="1" applyAlignment="1">
      <alignment vertical="center" wrapText="1"/>
    </xf>
    <xf numFmtId="3" fontId="13" fillId="2" borderId="3" xfId="0" applyNumberFormat="1" applyFont="1" applyFill="1" applyBorder="1" applyAlignment="1">
      <alignment horizontal="center" vertical="center" wrapText="1" readingOrder="2"/>
    </xf>
    <xf numFmtId="2" fontId="13" fillId="2" borderId="3" xfId="0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&#1493;&#1497;&#1511;&#1496;&#1493;&#1512;\&#1513;&#1493;&#1496;&#1507;\&#1489;&#1497;&#1511;&#1493;&#1512;&#1514;\&#1489;&#1497;&#1511;&#1493;&#1512;&#1514;%202022\&#1512;&#1489;&#1506;&#1493;&#1503;%204.2022\&#1492;&#1493;&#1510;&#1488;&#1493;&#1514;%20&#1497;&#1513;&#1497;&#1512;&#1493;&#1514;%20&#1502;&#1505;&#1500;&#1493;&#1500;%20&#1500;&#1489;&#1504;&#1497;%2050%20&#1506;&#1491;%2060%2031.12.2022.xlsx" TargetMode="External"/><Relationship Id="rId1" Type="http://schemas.openxmlformats.org/officeDocument/2006/relationships/externalLinkPath" Target="file:///S:\&#1493;&#1497;&#1511;&#1496;&#1493;&#1512;\&#1513;&#1493;&#1496;&#1507;\&#1489;&#1497;&#1511;&#1493;&#1512;&#1514;\&#1489;&#1497;&#1511;&#1493;&#1512;&#1514;%202022\&#1512;&#1489;&#1506;&#1493;&#1503;%204.2022\&#1492;&#1493;&#1510;&#1488;&#1493;&#1514;%20&#1497;&#1513;&#1497;&#1512;&#1493;&#1514;%20&#1502;&#1505;&#1500;&#1493;&#1500;%20&#1500;&#1489;&#1504;&#1497;%2050%20&#1506;&#1491;%2060%2031.12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&#1493;&#1497;&#1511;&#1496;&#1493;&#1512;\&#1513;&#1493;&#1496;&#1507;\&#1489;&#1497;&#1511;&#1493;&#1512;&#1514;\&#1489;&#1497;&#1511;&#1493;&#1512;&#1514;%202022\&#1512;&#1489;&#1506;&#1493;&#1503;%204.2022\&#1492;&#1493;&#1510;&#1488;&#1493;&#1514;%20&#1497;&#1513;&#1497;&#1512;&#1493;&#1514;%20&#1502;&#1505;&#1500;&#1493;&#1500;%20&#1500;&#1489;&#1504;&#1497;%2060%20&#1493;&#1502;&#1506;&#1500;&#1492;%2031.12.2022.xlsx" TargetMode="External"/><Relationship Id="rId1" Type="http://schemas.openxmlformats.org/officeDocument/2006/relationships/externalLinkPath" Target="file:///S:\&#1493;&#1497;&#1511;&#1496;&#1493;&#1512;\&#1513;&#1493;&#1496;&#1507;\&#1489;&#1497;&#1511;&#1493;&#1512;&#1514;\&#1489;&#1497;&#1511;&#1493;&#1512;&#1514;%202022\&#1512;&#1489;&#1506;&#1493;&#1503;%204.2022\&#1492;&#1493;&#1510;&#1488;&#1493;&#1514;%20&#1497;&#1513;&#1497;&#1512;&#1493;&#1514;%20&#1502;&#1505;&#1500;&#1493;&#1500;%20&#1500;&#1489;&#1504;&#1497;%2060%20&#1493;&#1502;&#1506;&#1500;&#1492;%2031.12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&#1493;&#1497;&#1511;&#1496;&#1493;&#1512;\&#1513;&#1493;&#1496;&#1507;\&#1489;&#1497;&#1511;&#1493;&#1512;&#1514;\&#1489;&#1497;&#1511;&#1493;&#1512;&#1514;%202022\&#1512;&#1489;&#1506;&#1493;&#1503;%204.2022\&#1492;&#1493;&#1510;&#1488;&#1493;&#1514;%20&#1497;&#1513;&#1497;&#1512;&#1493;&#1514;%20&#1502;&#1505;&#1500;&#1493;&#1500;%20&#1500;&#1489;&#1504;&#1497;%2050%20&#1493;&#1502;&#1496;&#1492;%2031.12.2022.xlsx" TargetMode="External"/><Relationship Id="rId1" Type="http://schemas.openxmlformats.org/officeDocument/2006/relationships/externalLinkPath" Target="file:///S:\&#1493;&#1497;&#1511;&#1496;&#1493;&#1512;\&#1513;&#1493;&#1496;&#1507;\&#1489;&#1497;&#1511;&#1493;&#1512;&#1514;\&#1489;&#1497;&#1511;&#1493;&#1512;&#1514;%202022\&#1512;&#1489;&#1506;&#1493;&#1503;%204.2022\&#1492;&#1493;&#1510;&#1488;&#1493;&#1514;%20&#1497;&#1513;&#1497;&#1512;&#1493;&#1514;%20&#1502;&#1505;&#1500;&#1493;&#1500;%20&#1500;&#1489;&#1504;&#1497;%2050%20&#1493;&#1502;&#1496;&#1492;%2031.12.202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&#1493;&#1497;&#1511;&#1496;&#1493;&#1512;\&#1513;&#1493;&#1496;&#1507;\&#1489;&#1497;&#1511;&#1493;&#1512;&#1514;\&#1489;&#1497;&#1511;&#1493;&#1512;&#1514;%202022\&#1512;&#1489;&#1506;&#1493;&#1503;%204.2022\&#1492;&#1493;&#1510;&#1488;&#1493;&#1514;%20&#1497;&#1513;&#1497;&#1512;&#1493;&#1514;%20&#1502;&#1505;&#1500;&#1493;&#1500;%20&#1488;&#1490;&#1495;%20&#1502;&#1502;&#1513;&#1500;&#1493;&#1514;%2031.12.2022.xlsx" TargetMode="External"/><Relationship Id="rId1" Type="http://schemas.openxmlformats.org/officeDocument/2006/relationships/externalLinkPath" Target="file:///S:\&#1493;&#1497;&#1511;&#1496;&#1493;&#1512;\&#1513;&#1493;&#1496;&#1507;\&#1489;&#1497;&#1511;&#1493;&#1512;&#1514;\&#1489;&#1497;&#1511;&#1493;&#1512;&#1514;%202022\&#1512;&#1489;&#1506;&#1493;&#1503;%204.2022\&#1492;&#1493;&#1510;&#1488;&#1493;&#1514;%20&#1497;&#1513;&#1497;&#1512;&#1493;&#1514;%20&#1502;&#1505;&#1500;&#1493;&#1500;%20&#1488;&#1490;&#1495;%20&#1502;&#1502;&#1513;&#1500;&#1493;&#1514;%2031.12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ספח 1"/>
      <sheetName val="נספח 2"/>
      <sheetName val="נספח 3"/>
    </sheetNames>
    <sheetDataSet>
      <sheetData sheetId="0" refreshError="1"/>
      <sheetData sheetId="1">
        <row r="20">
          <cell r="B20">
            <v>4.3499999999999996</v>
          </cell>
        </row>
        <row r="31">
          <cell r="B31">
            <v>2.08</v>
          </cell>
        </row>
      </sheetData>
      <sheetData sheetId="2">
        <row r="20">
          <cell r="B20">
            <v>7.839999999999999</v>
          </cell>
        </row>
        <row r="40">
          <cell r="B40">
            <v>0.8</v>
          </cell>
        </row>
        <row r="47">
          <cell r="B47">
            <v>-2.9107668303862849E-3</v>
          </cell>
        </row>
        <row r="48">
          <cell r="B48">
            <v>-7.6689461359517624E-2</v>
          </cell>
        </row>
        <row r="49">
          <cell r="B49">
            <v>-6.6402828060812033E-2</v>
          </cell>
        </row>
        <row r="50">
          <cell r="B50">
            <v>-8.4104512911699056E-2</v>
          </cell>
        </row>
        <row r="51">
          <cell r="B51">
            <v>-2.4842100451365852E-3</v>
          </cell>
        </row>
        <row r="52">
          <cell r="B52">
            <v>-8.5122405517756933E-2</v>
          </cell>
        </row>
        <row r="53">
          <cell r="B53">
            <v>-4.1273915811194965E-3</v>
          </cell>
        </row>
        <row r="54">
          <cell r="B54">
            <v>-3.5855417343525332E-4</v>
          </cell>
        </row>
        <row r="55">
          <cell r="B55">
            <v>-9.4242235722220465E-3</v>
          </cell>
        </row>
        <row r="56">
          <cell r="B56">
            <v>-1.0677787863799526E-2</v>
          </cell>
        </row>
        <row r="57">
          <cell r="B57">
            <v>-5.8154079128827571E-3</v>
          </cell>
        </row>
        <row r="58">
          <cell r="B58">
            <v>-6.4803988330184886E-2</v>
          </cell>
        </row>
        <row r="59">
          <cell r="B59">
            <v>-1.4506374562821378E-3</v>
          </cell>
        </row>
        <row r="60">
          <cell r="B60">
            <v>8.1610565272650544E-3</v>
          </cell>
        </row>
        <row r="61">
          <cell r="B61">
            <v>-3.1885357442069709E-3</v>
          </cell>
        </row>
        <row r="64">
          <cell r="B64">
            <v>5.7260000000000012E-2</v>
          </cell>
        </row>
        <row r="65">
          <cell r="B65">
            <v>1.8659999999999972E-2</v>
          </cell>
        </row>
        <row r="66">
          <cell r="B66">
            <v>1.0949999999999988E-2</v>
          </cell>
        </row>
        <row r="67">
          <cell r="B67">
            <v>1.0429999999999993E-2</v>
          </cell>
        </row>
        <row r="68">
          <cell r="B68">
            <v>3.6500000000000022E-3</v>
          </cell>
        </row>
        <row r="69">
          <cell r="B69">
            <v>3.3850000000000005E-2</v>
          </cell>
        </row>
        <row r="70">
          <cell r="B70">
            <v>0.14192999999999995</v>
          </cell>
        </row>
        <row r="71">
          <cell r="B71">
            <v>0.16303000000000004</v>
          </cell>
        </row>
        <row r="72">
          <cell r="B72">
            <v>8.0180000000000029E-2</v>
          </cell>
        </row>
        <row r="73">
          <cell r="B73">
            <v>0.80401000000000011</v>
          </cell>
        </row>
        <row r="74">
          <cell r="B74">
            <v>2.0449999999999972E-2</v>
          </cell>
        </row>
        <row r="75">
          <cell r="B75">
            <v>0.11877999999999991</v>
          </cell>
        </row>
        <row r="76">
          <cell r="B76">
            <v>2.4159999999999991E-2</v>
          </cell>
        </row>
        <row r="77">
          <cell r="B77">
            <v>0.28922000000000003</v>
          </cell>
        </row>
        <row r="78">
          <cell r="B78">
            <v>3.259999999999999E-3</v>
          </cell>
        </row>
        <row r="79">
          <cell r="B79">
            <v>8.1600000000000023E-3</v>
          </cell>
        </row>
        <row r="80">
          <cell r="B80">
            <v>4.6439999999999974E-2</v>
          </cell>
        </row>
        <row r="81">
          <cell r="B81">
            <v>3.5849999999999965E-2</v>
          </cell>
        </row>
        <row r="82">
          <cell r="B82">
            <v>8.5900000000000039E-3</v>
          </cell>
        </row>
        <row r="83">
          <cell r="B83">
            <v>6.9580000000000017E-2</v>
          </cell>
        </row>
        <row r="84">
          <cell r="B84">
            <v>0.22837000000000005</v>
          </cell>
        </row>
        <row r="85">
          <cell r="B85">
            <v>8.6220000000000033E-2</v>
          </cell>
        </row>
        <row r="86">
          <cell r="B86">
            <v>9.2810000000000004E-2</v>
          </cell>
        </row>
        <row r="87">
          <cell r="B87">
            <v>1.7469999999999975E-2</v>
          </cell>
        </row>
        <row r="88">
          <cell r="B88">
            <v>3.6689999999999973E-2</v>
          </cell>
        </row>
        <row r="89">
          <cell r="B89">
            <v>3.7000000000000016E-4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ספח 1"/>
      <sheetName val="נספח 2"/>
      <sheetName val="נספח 3"/>
    </sheetNames>
    <sheetDataSet>
      <sheetData sheetId="0"/>
      <sheetData sheetId="1">
        <row r="20">
          <cell r="B20">
            <v>17.57</v>
          </cell>
        </row>
        <row r="31">
          <cell r="B31">
            <v>4.38</v>
          </cell>
        </row>
      </sheetData>
      <sheetData sheetId="2">
        <row r="19">
          <cell r="B19">
            <v>29.09</v>
          </cell>
        </row>
        <row r="39">
          <cell r="B39">
            <v>2.67</v>
          </cell>
        </row>
        <row r="46">
          <cell r="B46">
            <v>-3.0355027721194475E-2</v>
          </cell>
        </row>
        <row r="47">
          <cell r="B47">
            <v>-0.68994689442453361</v>
          </cell>
        </row>
        <row r="48">
          <cell r="B48">
            <v>-0.42131866511312499</v>
          </cell>
        </row>
        <row r="49">
          <cell r="B49">
            <v>-0.43400155016095621</v>
          </cell>
        </row>
        <row r="50">
          <cell r="B50">
            <v>-5.4410004046656579E-2</v>
          </cell>
        </row>
        <row r="51">
          <cell r="B51">
            <v>-1.6162335562900167E-2</v>
          </cell>
        </row>
        <row r="52">
          <cell r="B52">
            <v>-0.7949672313478513</v>
          </cell>
        </row>
        <row r="53">
          <cell r="B53">
            <v>-0.13324302336684052</v>
          </cell>
        </row>
        <row r="54">
          <cell r="B54">
            <v>-0.03</v>
          </cell>
        </row>
        <row r="55">
          <cell r="B55">
            <v>-3.7780421311800323E-2</v>
          </cell>
        </row>
        <row r="56">
          <cell r="B56">
            <v>-4.6490430976165323E-3</v>
          </cell>
        </row>
        <row r="57">
          <cell r="B57">
            <v>-8.1687209496611006E-3</v>
          </cell>
        </row>
        <row r="58">
          <cell r="B58">
            <v>-2.6501572480362598E-2</v>
          </cell>
        </row>
        <row r="59">
          <cell r="B59">
            <v>-1.2930500421759354E-2</v>
          </cell>
        </row>
        <row r="60">
          <cell r="B60">
            <v>-0.23457889130828335</v>
          </cell>
        </row>
        <row r="61">
          <cell r="B61">
            <v>-0.22039141244879373</v>
          </cell>
        </row>
        <row r="62">
          <cell r="B62">
            <v>-4.6209839713932527E-2</v>
          </cell>
        </row>
        <row r="63">
          <cell r="B63">
            <v>5.2383187010002684E-2</v>
          </cell>
        </row>
        <row r="64">
          <cell r="B64">
            <v>-1.0694062818541144E-2</v>
          </cell>
        </row>
        <row r="67">
          <cell r="B67">
            <v>0.19125999999999999</v>
          </cell>
        </row>
        <row r="68">
          <cell r="B68">
            <v>8.5100000000000009E-2</v>
          </cell>
        </row>
        <row r="69">
          <cell r="B69">
            <v>1.2749999999999992E-2</v>
          </cell>
        </row>
        <row r="70">
          <cell r="B70">
            <v>3.225999999999999E-2</v>
          </cell>
        </row>
        <row r="71">
          <cell r="B71">
            <v>1.6719999999999985E-2</v>
          </cell>
        </row>
        <row r="72">
          <cell r="B72">
            <v>0.13979</v>
          </cell>
        </row>
        <row r="73">
          <cell r="B73">
            <v>0.47277999999999976</v>
          </cell>
        </row>
        <row r="74">
          <cell r="B74">
            <v>7.6619999999999952E-2</v>
          </cell>
        </row>
        <row r="75">
          <cell r="B75">
            <v>0.26721000000000006</v>
          </cell>
        </row>
        <row r="76">
          <cell r="B76">
            <v>3.7556099999999986</v>
          </cell>
        </row>
        <row r="77">
          <cell r="B77">
            <v>6.8739999999999968E-2</v>
          </cell>
        </row>
        <row r="78">
          <cell r="B78">
            <v>0.39559999999999995</v>
          </cell>
        </row>
        <row r="79">
          <cell r="B79">
            <v>8.0160000000000009E-2</v>
          </cell>
        </row>
        <row r="80">
          <cell r="B80">
            <v>1.16581</v>
          </cell>
        </row>
        <row r="81">
          <cell r="B81">
            <v>1.0079999999999992E-2</v>
          </cell>
        </row>
        <row r="82">
          <cell r="B82">
            <v>2.9590000000000012E-2</v>
          </cell>
        </row>
        <row r="83">
          <cell r="B83">
            <v>0.15484000000000001</v>
          </cell>
        </row>
        <row r="84">
          <cell r="B84">
            <v>2.7550000000000015E-2</v>
          </cell>
        </row>
        <row r="85">
          <cell r="B85">
            <v>0.11891</v>
          </cell>
        </row>
        <row r="86">
          <cell r="B86">
            <v>0.23211999999999999</v>
          </cell>
        </row>
        <row r="87">
          <cell r="B87">
            <v>0.82186000000000003</v>
          </cell>
        </row>
        <row r="88">
          <cell r="B88">
            <v>0.28535999999999995</v>
          </cell>
        </row>
        <row r="89">
          <cell r="B89">
            <v>0.30919000000000002</v>
          </cell>
        </row>
        <row r="90">
          <cell r="B90">
            <v>5.7840000000000003E-2</v>
          </cell>
        </row>
        <row r="91">
          <cell r="B91">
            <v>0.1258</v>
          </cell>
        </row>
        <row r="92">
          <cell r="B92">
            <v>1.1100000000000007E-3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ספח 1"/>
      <sheetName val="נספח 2"/>
      <sheetName val="נספח 3"/>
    </sheetNames>
    <sheetDataSet>
      <sheetData sheetId="0"/>
      <sheetData sheetId="1">
        <row r="20">
          <cell r="B20">
            <v>157.15</v>
          </cell>
        </row>
        <row r="31">
          <cell r="B31">
            <v>54.38</v>
          </cell>
        </row>
      </sheetData>
      <sheetData sheetId="2">
        <row r="21">
          <cell r="B21">
            <v>546.75999999999988</v>
          </cell>
        </row>
        <row r="41">
          <cell r="B41">
            <v>44.88</v>
          </cell>
        </row>
        <row r="48">
          <cell r="B48">
            <v>-0.37181095367266209</v>
          </cell>
        </row>
        <row r="49">
          <cell r="B49">
            <v>-1.3528671032836106</v>
          </cell>
        </row>
        <row r="50">
          <cell r="B50">
            <v>-1.4889443548592254</v>
          </cell>
        </row>
        <row r="51">
          <cell r="B51">
            <v>-0.93436089620578244</v>
          </cell>
        </row>
        <row r="52">
          <cell r="B52">
            <v>-0.45995855110402067</v>
          </cell>
        </row>
        <row r="53">
          <cell r="B53">
            <v>-0.2651917861535707</v>
          </cell>
        </row>
        <row r="54">
          <cell r="B54">
            <v>-1.5196767151090254</v>
          </cell>
        </row>
        <row r="55">
          <cell r="B55">
            <v>-0.47622918635217504</v>
          </cell>
        </row>
        <row r="56">
          <cell r="B56">
            <v>-0.21840069297973513</v>
          </cell>
        </row>
        <row r="57">
          <cell r="B57">
            <v>-0.19131613373819367</v>
          </cell>
        </row>
        <row r="58">
          <cell r="B58">
            <v>-0.29096045546849425</v>
          </cell>
        </row>
        <row r="59">
          <cell r="B59">
            <v>-0.18000937591320099</v>
          </cell>
        </row>
        <row r="60">
          <cell r="B60">
            <v>0.9102168636194069</v>
          </cell>
        </row>
        <row r="61">
          <cell r="B61">
            <v>-0.23310070471187913</v>
          </cell>
        </row>
        <row r="62">
          <cell r="B62">
            <v>-0.51176451738011242</v>
          </cell>
        </row>
        <row r="63">
          <cell r="B63">
            <v>0.91180090537010905</v>
          </cell>
        </row>
        <row r="64">
          <cell r="B64">
            <v>-0.17860874681707464</v>
          </cell>
        </row>
        <row r="67">
          <cell r="B67">
            <v>66.092369999999988</v>
          </cell>
        </row>
        <row r="68">
          <cell r="B68">
            <v>1.1584899999999996</v>
          </cell>
        </row>
        <row r="69">
          <cell r="B69">
            <v>1.34077</v>
          </cell>
        </row>
        <row r="70">
          <cell r="B70">
            <v>19.267359999999996</v>
          </cell>
        </row>
        <row r="71">
          <cell r="B71">
            <v>0.16952000000000003</v>
          </cell>
        </row>
        <row r="72">
          <cell r="B72">
            <v>0.49513999999999986</v>
          </cell>
        </row>
        <row r="73">
          <cell r="B73">
            <v>2.5697100000000002</v>
          </cell>
        </row>
        <row r="74">
          <cell r="B74">
            <v>6.6457100000000011</v>
          </cell>
        </row>
        <row r="75">
          <cell r="B75">
            <v>1.96313</v>
          </cell>
        </row>
        <row r="76">
          <cell r="B76">
            <v>0.48852999999999996</v>
          </cell>
        </row>
        <row r="77">
          <cell r="B77">
            <v>3.9013</v>
          </cell>
        </row>
        <row r="78">
          <cell r="B78">
            <v>13.714420000000002</v>
          </cell>
        </row>
        <row r="79">
          <cell r="B79">
            <v>4.8249000000000004</v>
          </cell>
        </row>
        <row r="80">
          <cell r="B80">
            <v>5.1645799999999991</v>
          </cell>
        </row>
        <row r="81">
          <cell r="B81">
            <v>0.96509</v>
          </cell>
        </row>
        <row r="82">
          <cell r="B82">
            <v>2.1880199999999999</v>
          </cell>
        </row>
        <row r="83">
          <cell r="B83">
            <v>2.1119999999999993E-2</v>
          </cell>
        </row>
        <row r="84">
          <cell r="B84">
            <v>3.2319100000000001</v>
          </cell>
        </row>
        <row r="85">
          <cell r="B85">
            <v>1.4138799999999998</v>
          </cell>
        </row>
        <row r="86">
          <cell r="B86">
            <v>0.20958000000000002</v>
          </cell>
        </row>
        <row r="87">
          <cell r="B87">
            <v>0.54614000000000007</v>
          </cell>
        </row>
        <row r="88">
          <cell r="B88">
            <v>0.28855000000000008</v>
          </cell>
        </row>
        <row r="89">
          <cell r="B89">
            <v>2.40055</v>
          </cell>
        </row>
        <row r="90">
          <cell r="B90">
            <v>7.9428899999999976</v>
          </cell>
        </row>
        <row r="91">
          <cell r="B91">
            <v>1.11758</v>
          </cell>
        </row>
        <row r="92">
          <cell r="B92">
            <v>4.4911199999999987</v>
          </cell>
        </row>
        <row r="93">
          <cell r="B93">
            <v>-8.3570986131362591E-3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נספח 2"/>
      <sheetName val="נספח 3"/>
    </sheetNames>
    <sheetDataSet>
      <sheetData sheetId="0">
        <row r="19">
          <cell r="B19">
            <v>6.61</v>
          </cell>
        </row>
        <row r="30">
          <cell r="B30">
            <v>2.1</v>
          </cell>
        </row>
      </sheetData>
      <sheetData sheetId="1">
        <row r="36">
          <cell r="B36">
            <v>-0.01</v>
          </cell>
        </row>
        <row r="37">
          <cell r="B37">
            <v>-4.503640457766636E-3</v>
          </cell>
        </row>
        <row r="38">
          <cell r="B38">
            <v>-1.2543374734080402E-2</v>
          </cell>
        </row>
        <row r="41">
          <cell r="B41">
            <v>0.40829000000000021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rightToLeft="1" tabSelected="1" view="pageBreakPreview" zoomScaleNormal="100" zoomScaleSheetLayoutView="100" workbookViewId="0">
      <selection activeCell="C2" sqref="C2"/>
    </sheetView>
  </sheetViews>
  <sheetFormatPr defaultRowHeight="15" x14ac:dyDescent="0.25"/>
  <cols>
    <col min="1" max="1" width="60.75" customWidth="1"/>
    <col min="2" max="2" width="12.5" style="13" customWidth="1"/>
    <col min="3" max="3" width="9" style="60"/>
  </cols>
  <sheetData>
    <row r="1" spans="1:4" s="2" customFormat="1" x14ac:dyDescent="0.25">
      <c r="A1" s="2" t="s">
        <v>130</v>
      </c>
      <c r="B1" s="12"/>
      <c r="C1" s="59"/>
    </row>
    <row r="2" spans="1:4" s="2" customFormat="1" x14ac:dyDescent="0.25">
      <c r="A2" s="2" t="s">
        <v>69</v>
      </c>
      <c r="B2" s="23">
        <v>44926</v>
      </c>
      <c r="C2" s="59"/>
    </row>
    <row r="3" spans="1:4" ht="15.75" thickBot="1" x14ac:dyDescent="0.3"/>
    <row r="4" spans="1:4" s="3" customFormat="1" ht="15.75" thickBot="1" x14ac:dyDescent="0.3">
      <c r="A4" s="33"/>
      <c r="B4" s="34" t="s">
        <v>0</v>
      </c>
      <c r="C4" s="61"/>
    </row>
    <row r="5" spans="1:4" s="3" customFormat="1" ht="17.25" thickBot="1" x14ac:dyDescent="0.3">
      <c r="A5" s="35" t="s">
        <v>1</v>
      </c>
      <c r="B5" s="36"/>
      <c r="C5" s="61"/>
    </row>
    <row r="6" spans="1:4" s="3" customFormat="1" ht="17.25" thickBot="1" x14ac:dyDescent="0.3">
      <c r="A6" s="37" t="s">
        <v>2</v>
      </c>
      <c r="B6" s="11"/>
      <c r="C6" s="61"/>
    </row>
    <row r="7" spans="1:4" s="3" customFormat="1" ht="17.25" thickBot="1" x14ac:dyDescent="0.3">
      <c r="A7" s="37" t="s">
        <v>3</v>
      </c>
      <c r="B7" s="10">
        <f>'נספח 2-מצרפי'!B20</f>
        <v>185.67999999999998</v>
      </c>
      <c r="C7" s="61"/>
      <c r="D7" s="58"/>
    </row>
    <row r="8" spans="1:4" s="3" customFormat="1" ht="17.25" thickBot="1" x14ac:dyDescent="0.3">
      <c r="A8" s="37"/>
      <c r="B8" s="36"/>
      <c r="C8" s="61"/>
    </row>
    <row r="9" spans="1:4" s="3" customFormat="1" ht="17.25" thickBot="1" x14ac:dyDescent="0.3">
      <c r="A9" s="35" t="s">
        <v>4</v>
      </c>
      <c r="B9" s="36"/>
      <c r="C9" s="61"/>
    </row>
    <row r="10" spans="1:4" s="3" customFormat="1" ht="17.25" thickBot="1" x14ac:dyDescent="0.3">
      <c r="A10" s="37" t="s">
        <v>5</v>
      </c>
      <c r="B10" s="11"/>
      <c r="C10" s="61"/>
    </row>
    <row r="11" spans="1:4" s="3" customFormat="1" ht="17.25" thickBot="1" x14ac:dyDescent="0.3">
      <c r="A11" s="37" t="s">
        <v>6</v>
      </c>
      <c r="B11" s="10">
        <f>'נספח 2-מצרפי'!B31</f>
        <v>62.940000000000005</v>
      </c>
      <c r="C11" s="61"/>
      <c r="D11" s="58"/>
    </row>
    <row r="12" spans="1:4" s="3" customFormat="1" ht="17.25" thickBot="1" x14ac:dyDescent="0.3">
      <c r="A12" s="37"/>
      <c r="B12" s="36"/>
      <c r="C12" s="61"/>
    </row>
    <row r="13" spans="1:4" s="3" customFormat="1" ht="17.25" thickBot="1" x14ac:dyDescent="0.3">
      <c r="A13" s="35" t="s">
        <v>7</v>
      </c>
      <c r="B13" s="36"/>
      <c r="C13" s="61"/>
    </row>
    <row r="14" spans="1:4" s="3" customFormat="1" ht="26.25" thickBot="1" x14ac:dyDescent="0.3">
      <c r="A14" s="37" t="s">
        <v>8</v>
      </c>
      <c r="B14" s="11"/>
      <c r="C14" s="61"/>
    </row>
    <row r="15" spans="1:4" s="3" customFormat="1" ht="17.25" thickBot="1" x14ac:dyDescent="0.3">
      <c r="A15" s="37" t="s">
        <v>9</v>
      </c>
      <c r="B15" s="11"/>
      <c r="C15" s="61"/>
    </row>
    <row r="16" spans="1:4" s="3" customFormat="1" ht="17.25" thickBot="1" x14ac:dyDescent="0.3">
      <c r="A16" s="37" t="s">
        <v>10</v>
      </c>
      <c r="B16" s="11"/>
      <c r="C16" s="61"/>
    </row>
    <row r="17" spans="1:4" s="3" customFormat="1" ht="17.25" thickBot="1" x14ac:dyDescent="0.3">
      <c r="A17" s="37"/>
      <c r="B17" s="36"/>
      <c r="C17" s="61"/>
    </row>
    <row r="18" spans="1:4" s="3" customFormat="1" ht="17.25" thickBot="1" x14ac:dyDescent="0.3">
      <c r="A18" s="35" t="s">
        <v>11</v>
      </c>
      <c r="B18" s="36"/>
      <c r="C18" s="61"/>
    </row>
    <row r="19" spans="1:4" s="3" customFormat="1" ht="17.25" thickBot="1" x14ac:dyDescent="0.3">
      <c r="A19" s="37" t="s">
        <v>12</v>
      </c>
      <c r="B19" s="11"/>
      <c r="C19" s="61"/>
    </row>
    <row r="20" spans="1:4" s="3" customFormat="1" ht="17.25" thickBot="1" x14ac:dyDescent="0.3">
      <c r="A20" s="37" t="s">
        <v>13</v>
      </c>
      <c r="B20" s="10">
        <f>'נספח 3-מצרפי'!B21</f>
        <v>583.69000000000005</v>
      </c>
      <c r="C20" s="61"/>
      <c r="D20" s="58"/>
    </row>
    <row r="21" spans="1:4" s="3" customFormat="1" ht="17.25" thickBot="1" x14ac:dyDescent="0.3">
      <c r="A21" s="37" t="s">
        <v>14</v>
      </c>
      <c r="B21" s="11"/>
      <c r="C21" s="61"/>
    </row>
    <row r="22" spans="1:4" s="3" customFormat="1" ht="17.25" thickBot="1" x14ac:dyDescent="0.3">
      <c r="A22" s="37" t="s">
        <v>15</v>
      </c>
      <c r="B22" s="11"/>
      <c r="C22" s="61"/>
    </row>
    <row r="23" spans="1:4" s="3" customFormat="1" ht="17.25" thickBot="1" x14ac:dyDescent="0.3">
      <c r="A23" s="37" t="s">
        <v>92</v>
      </c>
      <c r="B23" s="19">
        <f>SUM('נספח 3-מצרפי'!B48:B68)</f>
        <v>-10.441555084068074</v>
      </c>
      <c r="C23" s="61"/>
      <c r="D23" s="58"/>
    </row>
    <row r="24" spans="1:4" s="3" customFormat="1" ht="17.25" thickBot="1" x14ac:dyDescent="0.3">
      <c r="A24" s="37" t="s">
        <v>93</v>
      </c>
      <c r="B24" s="10">
        <f>SUM('נספח 3-מצרפי'!B70:B97)</f>
        <v>164.35267290138688</v>
      </c>
      <c r="C24" s="61"/>
      <c r="D24" s="58"/>
    </row>
    <row r="25" spans="1:4" s="3" customFormat="1" ht="17.25" thickBot="1" x14ac:dyDescent="0.3">
      <c r="A25" s="37" t="s">
        <v>16</v>
      </c>
      <c r="B25" s="11"/>
      <c r="C25" s="61"/>
    </row>
    <row r="26" spans="1:4" s="3" customFormat="1" ht="17.25" thickBot="1" x14ac:dyDescent="0.3">
      <c r="A26" s="37" t="s">
        <v>17</v>
      </c>
      <c r="B26" s="11">
        <f>'נספח 3-מצרפי'!B41</f>
        <v>48.35</v>
      </c>
      <c r="C26" s="61"/>
      <c r="D26" s="58"/>
    </row>
    <row r="27" spans="1:4" s="3" customFormat="1" ht="17.25" thickBot="1" x14ac:dyDescent="0.3">
      <c r="A27" s="37"/>
      <c r="B27" s="36"/>
      <c r="C27" s="61"/>
    </row>
    <row r="28" spans="1:4" s="3" customFormat="1" ht="17.25" thickBot="1" x14ac:dyDescent="0.3">
      <c r="A28" s="35" t="s">
        <v>18</v>
      </c>
      <c r="B28" s="36"/>
      <c r="C28" s="61"/>
    </row>
    <row r="29" spans="1:4" s="3" customFormat="1" ht="17.25" thickBot="1" x14ac:dyDescent="0.3">
      <c r="A29" s="37" t="s">
        <v>19</v>
      </c>
      <c r="B29" s="11"/>
      <c r="C29" s="61"/>
    </row>
    <row r="30" spans="1:4" s="3" customFormat="1" ht="17.25" thickBot="1" x14ac:dyDescent="0.3">
      <c r="A30" s="37" t="s">
        <v>20</v>
      </c>
      <c r="B30" s="11"/>
      <c r="C30" s="61"/>
    </row>
    <row r="31" spans="1:4" s="3" customFormat="1" ht="17.25" thickBot="1" x14ac:dyDescent="0.3">
      <c r="A31" s="37"/>
      <c r="B31" s="36"/>
      <c r="C31" s="61"/>
    </row>
    <row r="32" spans="1:4" s="3" customFormat="1" ht="17.25" thickBot="1" x14ac:dyDescent="0.3">
      <c r="A32" s="35" t="s">
        <v>34</v>
      </c>
      <c r="B32" s="24">
        <f>SUM(B6:B30)</f>
        <v>1034.5711178173187</v>
      </c>
      <c r="C32" s="61"/>
      <c r="D32" s="58"/>
    </row>
    <row r="33" spans="1:4" s="3" customFormat="1" ht="17.25" thickBot="1" x14ac:dyDescent="0.3">
      <c r="A33" s="38"/>
      <c r="B33" s="36"/>
      <c r="C33" s="61"/>
    </row>
    <row r="34" spans="1:4" s="3" customFormat="1" ht="17.25" thickBot="1" x14ac:dyDescent="0.3">
      <c r="A34" s="35" t="s">
        <v>21</v>
      </c>
      <c r="B34" s="11"/>
      <c r="C34" s="61"/>
    </row>
    <row r="35" spans="1:4" s="3" customFormat="1" ht="26.25" thickBot="1" x14ac:dyDescent="0.3">
      <c r="A35" s="39" t="s">
        <v>35</v>
      </c>
      <c r="B35" s="17">
        <f>SUM(B19:B26)/B38</f>
        <v>1.1958685464231551E-3</v>
      </c>
      <c r="C35" s="61"/>
    </row>
    <row r="36" spans="1:4" s="3" customFormat="1" ht="17.25" thickBot="1" x14ac:dyDescent="0.3">
      <c r="A36" s="40" t="s">
        <v>94</v>
      </c>
      <c r="B36" s="31">
        <f>B32/((542579+657222)/2)</f>
        <v>1.7245711877508332E-3</v>
      </c>
      <c r="C36" s="61"/>
    </row>
    <row r="37" spans="1:4" s="3" customFormat="1" ht="17.25" thickBot="1" x14ac:dyDescent="0.3">
      <c r="A37" s="37"/>
      <c r="B37" s="36"/>
      <c r="C37" s="61"/>
    </row>
    <row r="38" spans="1:4" s="3" customFormat="1" ht="17.25" thickBot="1" x14ac:dyDescent="0.3">
      <c r="A38" s="37" t="s">
        <v>22</v>
      </c>
      <c r="B38" s="14">
        <v>657222</v>
      </c>
      <c r="C38" s="61"/>
      <c r="D38" s="58"/>
    </row>
    <row r="40" spans="1:4" x14ac:dyDescent="0.25">
      <c r="A40" s="30"/>
    </row>
  </sheetData>
  <pageMargins left="0.62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61617-8A45-44BD-941C-6E01C6DE4656}">
  <sheetPr>
    <pageSetUpPr fitToPage="1"/>
  </sheetPr>
  <dimension ref="A1:B40"/>
  <sheetViews>
    <sheetView rightToLeft="1" view="pageBreakPreview" zoomScaleNormal="100" zoomScaleSheetLayoutView="100" workbookViewId="0">
      <selection activeCell="B36" sqref="B36"/>
    </sheetView>
  </sheetViews>
  <sheetFormatPr defaultRowHeight="15" x14ac:dyDescent="0.25"/>
  <cols>
    <col min="1" max="1" width="60.75" customWidth="1"/>
    <col min="2" max="2" width="12.5" style="13" customWidth="1"/>
  </cols>
  <sheetData>
    <row r="1" spans="1:2" s="2" customFormat="1" x14ac:dyDescent="0.25">
      <c r="A1" s="2" t="s">
        <v>143</v>
      </c>
      <c r="B1" s="12"/>
    </row>
    <row r="2" spans="1:2" s="2" customFormat="1" x14ac:dyDescent="0.25">
      <c r="A2" s="2" t="s">
        <v>69</v>
      </c>
      <c r="B2" s="23">
        <v>44926</v>
      </c>
    </row>
    <row r="3" spans="1:2" ht="15.75" thickBot="1" x14ac:dyDescent="0.3"/>
    <row r="4" spans="1:2" s="3" customFormat="1" ht="15.75" thickBot="1" x14ac:dyDescent="0.3">
      <c r="A4" s="33"/>
      <c r="B4" s="34" t="s">
        <v>0</v>
      </c>
    </row>
    <row r="5" spans="1:2" s="3" customFormat="1" ht="17.25" thickBot="1" x14ac:dyDescent="0.3">
      <c r="A5" s="35" t="s">
        <v>1</v>
      </c>
      <c r="B5" s="36"/>
    </row>
    <row r="6" spans="1:2" s="3" customFormat="1" ht="17.25" thickBot="1" x14ac:dyDescent="0.3">
      <c r="A6" s="37" t="s">
        <v>2</v>
      </c>
      <c r="B6" s="11"/>
    </row>
    <row r="7" spans="1:2" s="3" customFormat="1" ht="17.25" thickBot="1" x14ac:dyDescent="0.3">
      <c r="A7" s="37" t="s">
        <v>3</v>
      </c>
      <c r="B7" s="10">
        <f>'[3]נספח 2'!B20</f>
        <v>157.15</v>
      </c>
    </row>
    <row r="8" spans="1:2" s="3" customFormat="1" ht="17.25" thickBot="1" x14ac:dyDescent="0.3">
      <c r="A8" s="37"/>
      <c r="B8" s="36"/>
    </row>
    <row r="9" spans="1:2" s="3" customFormat="1" ht="17.25" thickBot="1" x14ac:dyDescent="0.3">
      <c r="A9" s="35" t="s">
        <v>4</v>
      </c>
      <c r="B9" s="36"/>
    </row>
    <row r="10" spans="1:2" s="3" customFormat="1" ht="17.25" thickBot="1" x14ac:dyDescent="0.3">
      <c r="A10" s="37" t="s">
        <v>5</v>
      </c>
      <c r="B10" s="11"/>
    </row>
    <row r="11" spans="1:2" s="3" customFormat="1" ht="17.25" thickBot="1" x14ac:dyDescent="0.3">
      <c r="A11" s="37" t="s">
        <v>6</v>
      </c>
      <c r="B11" s="10">
        <f>'[3]נספח 2'!B31</f>
        <v>54.38</v>
      </c>
    </row>
    <row r="12" spans="1:2" s="3" customFormat="1" ht="17.25" thickBot="1" x14ac:dyDescent="0.3">
      <c r="A12" s="37"/>
      <c r="B12" s="36"/>
    </row>
    <row r="13" spans="1:2" s="3" customFormat="1" ht="17.25" thickBot="1" x14ac:dyDescent="0.3">
      <c r="A13" s="35" t="s">
        <v>7</v>
      </c>
      <c r="B13" s="36"/>
    </row>
    <row r="14" spans="1:2" s="3" customFormat="1" ht="26.25" thickBot="1" x14ac:dyDescent="0.3">
      <c r="A14" s="37" t="s">
        <v>8</v>
      </c>
      <c r="B14" s="11"/>
    </row>
    <row r="15" spans="1:2" s="3" customFormat="1" ht="17.25" thickBot="1" x14ac:dyDescent="0.3">
      <c r="A15" s="37" t="s">
        <v>9</v>
      </c>
      <c r="B15" s="11"/>
    </row>
    <row r="16" spans="1:2" s="3" customFormat="1" ht="17.25" thickBot="1" x14ac:dyDescent="0.3">
      <c r="A16" s="37" t="s">
        <v>10</v>
      </c>
      <c r="B16" s="11"/>
    </row>
    <row r="17" spans="1:2" s="3" customFormat="1" ht="17.25" thickBot="1" x14ac:dyDescent="0.3">
      <c r="A17" s="37"/>
      <c r="B17" s="36"/>
    </row>
    <row r="18" spans="1:2" s="3" customFormat="1" ht="17.25" thickBot="1" x14ac:dyDescent="0.3">
      <c r="A18" s="35" t="s">
        <v>11</v>
      </c>
      <c r="B18" s="36"/>
    </row>
    <row r="19" spans="1:2" s="3" customFormat="1" ht="17.25" thickBot="1" x14ac:dyDescent="0.3">
      <c r="A19" s="37" t="s">
        <v>12</v>
      </c>
      <c r="B19" s="11"/>
    </row>
    <row r="20" spans="1:2" s="3" customFormat="1" ht="17.25" thickBot="1" x14ac:dyDescent="0.3">
      <c r="A20" s="37" t="s">
        <v>13</v>
      </c>
      <c r="B20" s="10">
        <f>'[3]נספח 3'!B21</f>
        <v>546.75999999999988</v>
      </c>
    </row>
    <row r="21" spans="1:2" s="3" customFormat="1" ht="17.25" thickBot="1" x14ac:dyDescent="0.3">
      <c r="A21" s="37" t="s">
        <v>14</v>
      </c>
      <c r="B21" s="11"/>
    </row>
    <row r="22" spans="1:2" s="3" customFormat="1" ht="17.25" thickBot="1" x14ac:dyDescent="0.3">
      <c r="A22" s="37" t="s">
        <v>15</v>
      </c>
      <c r="B22" s="11"/>
    </row>
    <row r="23" spans="1:2" s="3" customFormat="1" ht="17.25" thickBot="1" x14ac:dyDescent="0.3">
      <c r="A23" s="37" t="s">
        <v>92</v>
      </c>
      <c r="B23" s="19">
        <f>SUM('[3]נספח 3'!B48:B65)</f>
        <v>-6.8511824047592444</v>
      </c>
    </row>
    <row r="24" spans="1:2" s="3" customFormat="1" ht="17.25" thickBot="1" x14ac:dyDescent="0.3">
      <c r="A24" s="37" t="s">
        <v>93</v>
      </c>
      <c r="B24" s="10">
        <f>SUM('[3]נספח 3'!B67:B95)</f>
        <v>152.60400290138685</v>
      </c>
    </row>
    <row r="25" spans="1:2" s="3" customFormat="1" ht="17.25" thickBot="1" x14ac:dyDescent="0.3">
      <c r="A25" s="37" t="s">
        <v>16</v>
      </c>
      <c r="B25" s="11"/>
    </row>
    <row r="26" spans="1:2" s="3" customFormat="1" ht="17.25" thickBot="1" x14ac:dyDescent="0.3">
      <c r="A26" s="37" t="s">
        <v>17</v>
      </c>
      <c r="B26" s="10">
        <f>'[3]נספח 3'!B41</f>
        <v>44.88</v>
      </c>
    </row>
    <row r="27" spans="1:2" s="3" customFormat="1" ht="17.25" thickBot="1" x14ac:dyDescent="0.3">
      <c r="A27" s="37"/>
      <c r="B27" s="36"/>
    </row>
    <row r="28" spans="1:2" s="3" customFormat="1" ht="17.25" thickBot="1" x14ac:dyDescent="0.3">
      <c r="A28" s="35" t="s">
        <v>18</v>
      </c>
      <c r="B28" s="36"/>
    </row>
    <row r="29" spans="1:2" s="3" customFormat="1" ht="17.25" thickBot="1" x14ac:dyDescent="0.3">
      <c r="A29" s="37" t="s">
        <v>19</v>
      </c>
      <c r="B29" s="11"/>
    </row>
    <row r="30" spans="1:2" s="3" customFormat="1" ht="17.25" thickBot="1" x14ac:dyDescent="0.3">
      <c r="A30" s="37" t="s">
        <v>20</v>
      </c>
      <c r="B30" s="11"/>
    </row>
    <row r="31" spans="1:2" s="3" customFormat="1" ht="17.25" thickBot="1" x14ac:dyDescent="0.3">
      <c r="A31" s="37"/>
      <c r="B31" s="36"/>
    </row>
    <row r="32" spans="1:2" s="3" customFormat="1" ht="17.25" thickBot="1" x14ac:dyDescent="0.3">
      <c r="A32" s="35" t="s">
        <v>34</v>
      </c>
      <c r="B32" s="24">
        <f>SUM(B6:B30)</f>
        <v>948.92282049662742</v>
      </c>
    </row>
    <row r="33" spans="1:2" s="3" customFormat="1" ht="17.25" thickBot="1" x14ac:dyDescent="0.3">
      <c r="A33" s="38"/>
      <c r="B33" s="36"/>
    </row>
    <row r="34" spans="1:2" s="3" customFormat="1" ht="17.25" thickBot="1" x14ac:dyDescent="0.3">
      <c r="A34" s="35" t="s">
        <v>21</v>
      </c>
      <c r="B34" s="11"/>
    </row>
    <row r="35" spans="1:2" s="3" customFormat="1" ht="26.25" thickBot="1" x14ac:dyDescent="0.3">
      <c r="A35" s="39" t="s">
        <v>35</v>
      </c>
      <c r="B35" s="17">
        <f>SUM(B19:B26)/B38</f>
        <v>1.4268933912106603E-3</v>
      </c>
    </row>
    <row r="36" spans="1:2" s="3" customFormat="1" ht="17.25" thickBot="1" x14ac:dyDescent="0.3">
      <c r="A36" s="40" t="s">
        <v>94</v>
      </c>
      <c r="B36" s="31">
        <f>B32/((416339+516782)/2)</f>
        <v>2.0338687490617561E-3</v>
      </c>
    </row>
    <row r="37" spans="1:2" s="3" customFormat="1" ht="17.25" thickBot="1" x14ac:dyDescent="0.3">
      <c r="A37" s="37"/>
      <c r="B37" s="36"/>
    </row>
    <row r="38" spans="1:2" s="3" customFormat="1" ht="17.25" thickBot="1" x14ac:dyDescent="0.3">
      <c r="A38" s="37" t="s">
        <v>22</v>
      </c>
      <c r="B38" s="14">
        <v>516782</v>
      </c>
    </row>
    <row r="40" spans="1:2" x14ac:dyDescent="0.25">
      <c r="A40" s="30"/>
    </row>
  </sheetData>
  <pageMargins left="0.62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E689-0765-4C6C-AD50-86987DE32B46}">
  <sheetPr>
    <pageSetUpPr fitToPage="1"/>
  </sheetPr>
  <dimension ref="A1:B38"/>
  <sheetViews>
    <sheetView rightToLeft="1" view="pageBreakPreview" zoomScaleNormal="100" zoomScaleSheetLayoutView="100" workbookViewId="0">
      <selection activeCell="A3" sqref="A3"/>
    </sheetView>
  </sheetViews>
  <sheetFormatPr defaultRowHeight="15" x14ac:dyDescent="0.25"/>
  <cols>
    <col min="1" max="1" width="60.625" customWidth="1"/>
    <col min="2" max="2" width="12.5" style="13" customWidth="1"/>
  </cols>
  <sheetData>
    <row r="1" spans="1:2" s="2" customFormat="1" x14ac:dyDescent="0.25">
      <c r="A1" s="2" t="s">
        <v>141</v>
      </c>
      <c r="B1" s="12"/>
    </row>
    <row r="2" spans="1:2" s="2" customFormat="1" x14ac:dyDescent="0.25">
      <c r="A2" s="2" t="s">
        <v>69</v>
      </c>
      <c r="B2" s="23">
        <v>44926</v>
      </c>
    </row>
    <row r="3" spans="1:2" ht="15.75" thickBot="1" x14ac:dyDescent="0.3"/>
    <row r="4" spans="1:2" s="3" customFormat="1" ht="15.75" thickBot="1" x14ac:dyDescent="0.3">
      <c r="A4" s="33"/>
      <c r="B4" s="34" t="s">
        <v>0</v>
      </c>
    </row>
    <row r="5" spans="1:2" s="3" customFormat="1" ht="17.25" thickBot="1" x14ac:dyDescent="0.3">
      <c r="A5" s="35" t="s">
        <v>1</v>
      </c>
      <c r="B5" s="36"/>
    </row>
    <row r="6" spans="1:2" s="3" customFormat="1" ht="17.25" thickBot="1" x14ac:dyDescent="0.3">
      <c r="A6" s="37" t="s">
        <v>2</v>
      </c>
      <c r="B6" s="11"/>
    </row>
    <row r="7" spans="1:2" s="3" customFormat="1" ht="17.25" thickBot="1" x14ac:dyDescent="0.3">
      <c r="A7" s="37" t="s">
        <v>3</v>
      </c>
      <c r="B7" s="10">
        <f>'[1]נספח 2'!B20</f>
        <v>4.3499999999999996</v>
      </c>
    </row>
    <row r="8" spans="1:2" s="3" customFormat="1" ht="17.25" thickBot="1" x14ac:dyDescent="0.3">
      <c r="A8" s="37"/>
      <c r="B8" s="36"/>
    </row>
    <row r="9" spans="1:2" s="3" customFormat="1" ht="17.25" thickBot="1" x14ac:dyDescent="0.3">
      <c r="A9" s="35" t="s">
        <v>4</v>
      </c>
      <c r="B9" s="36"/>
    </row>
    <row r="10" spans="1:2" s="3" customFormat="1" ht="17.25" thickBot="1" x14ac:dyDescent="0.3">
      <c r="A10" s="37" t="s">
        <v>5</v>
      </c>
      <c r="B10" s="11"/>
    </row>
    <row r="11" spans="1:2" s="3" customFormat="1" ht="17.25" thickBot="1" x14ac:dyDescent="0.3">
      <c r="A11" s="37" t="s">
        <v>6</v>
      </c>
      <c r="B11" s="10">
        <f>'[1]נספח 2'!B31</f>
        <v>2.08</v>
      </c>
    </row>
    <row r="12" spans="1:2" s="3" customFormat="1" ht="17.25" thickBot="1" x14ac:dyDescent="0.3">
      <c r="A12" s="37"/>
      <c r="B12" s="36"/>
    </row>
    <row r="13" spans="1:2" s="3" customFormat="1" ht="17.25" thickBot="1" x14ac:dyDescent="0.3">
      <c r="A13" s="35" t="s">
        <v>7</v>
      </c>
      <c r="B13" s="36"/>
    </row>
    <row r="14" spans="1:2" s="3" customFormat="1" ht="26.25" thickBot="1" x14ac:dyDescent="0.3">
      <c r="A14" s="37" t="s">
        <v>8</v>
      </c>
      <c r="B14" s="11"/>
    </row>
    <row r="15" spans="1:2" s="3" customFormat="1" ht="17.25" thickBot="1" x14ac:dyDescent="0.3">
      <c r="A15" s="37" t="s">
        <v>9</v>
      </c>
      <c r="B15" s="11"/>
    </row>
    <row r="16" spans="1:2" s="3" customFormat="1" ht="17.25" thickBot="1" x14ac:dyDescent="0.3">
      <c r="A16" s="37" t="s">
        <v>10</v>
      </c>
      <c r="B16" s="11"/>
    </row>
    <row r="17" spans="1:2" s="3" customFormat="1" ht="17.25" thickBot="1" x14ac:dyDescent="0.3">
      <c r="A17" s="37"/>
      <c r="B17" s="36"/>
    </row>
    <row r="18" spans="1:2" s="3" customFormat="1" ht="17.25" thickBot="1" x14ac:dyDescent="0.3">
      <c r="A18" s="35" t="s">
        <v>11</v>
      </c>
      <c r="B18" s="36"/>
    </row>
    <row r="19" spans="1:2" s="3" customFormat="1" ht="17.25" thickBot="1" x14ac:dyDescent="0.3">
      <c r="A19" s="37" t="s">
        <v>12</v>
      </c>
      <c r="B19" s="11"/>
    </row>
    <row r="20" spans="1:2" s="3" customFormat="1" ht="17.25" thickBot="1" x14ac:dyDescent="0.3">
      <c r="A20" s="37" t="s">
        <v>13</v>
      </c>
      <c r="B20" s="11">
        <f>'[1]נספח 3'!B20</f>
        <v>7.839999999999999</v>
      </c>
    </row>
    <row r="21" spans="1:2" s="3" customFormat="1" ht="17.25" thickBot="1" x14ac:dyDescent="0.3">
      <c r="A21" s="37" t="s">
        <v>14</v>
      </c>
      <c r="B21" s="11"/>
    </row>
    <row r="22" spans="1:2" s="3" customFormat="1" ht="17.25" thickBot="1" x14ac:dyDescent="0.3">
      <c r="A22" s="37" t="s">
        <v>15</v>
      </c>
      <c r="B22" s="11"/>
    </row>
    <row r="23" spans="1:2" s="3" customFormat="1" ht="17.25" thickBot="1" x14ac:dyDescent="0.3">
      <c r="A23" s="37" t="s">
        <v>92</v>
      </c>
      <c r="B23" s="19">
        <f>SUM('[1]נספח 3'!B47:B62)</f>
        <v>-0.40939965483217655</v>
      </c>
    </row>
    <row r="24" spans="1:2" s="3" customFormat="1" ht="17.25" thickBot="1" x14ac:dyDescent="0.3">
      <c r="A24" s="37" t="s">
        <v>93</v>
      </c>
      <c r="B24" s="10">
        <f>SUM('[1]נספח 3'!B64:B90)</f>
        <v>2.4103700000000003</v>
      </c>
    </row>
    <row r="25" spans="1:2" s="3" customFormat="1" ht="17.25" thickBot="1" x14ac:dyDescent="0.3">
      <c r="A25" s="37" t="s">
        <v>16</v>
      </c>
      <c r="B25" s="11"/>
    </row>
    <row r="26" spans="1:2" s="3" customFormat="1" ht="17.25" thickBot="1" x14ac:dyDescent="0.3">
      <c r="A26" s="37" t="s">
        <v>17</v>
      </c>
      <c r="B26" s="11">
        <f>'[1]נספח 3'!B40</f>
        <v>0.8</v>
      </c>
    </row>
    <row r="27" spans="1:2" s="3" customFormat="1" ht="17.25" thickBot="1" x14ac:dyDescent="0.3">
      <c r="A27" s="37"/>
      <c r="B27" s="36"/>
    </row>
    <row r="28" spans="1:2" s="3" customFormat="1" ht="17.25" thickBot="1" x14ac:dyDescent="0.3">
      <c r="A28" s="35" t="s">
        <v>18</v>
      </c>
      <c r="B28" s="36"/>
    </row>
    <row r="29" spans="1:2" s="3" customFormat="1" ht="17.25" thickBot="1" x14ac:dyDescent="0.3">
      <c r="A29" s="37" t="s">
        <v>19</v>
      </c>
      <c r="B29" s="11"/>
    </row>
    <row r="30" spans="1:2" s="3" customFormat="1" ht="17.25" thickBot="1" x14ac:dyDescent="0.3">
      <c r="A30" s="37" t="s">
        <v>20</v>
      </c>
      <c r="B30" s="11"/>
    </row>
    <row r="31" spans="1:2" s="3" customFormat="1" ht="17.25" thickBot="1" x14ac:dyDescent="0.3">
      <c r="A31" s="37"/>
      <c r="B31" s="36"/>
    </row>
    <row r="32" spans="1:2" s="3" customFormat="1" ht="17.25" thickBot="1" x14ac:dyDescent="0.3">
      <c r="A32" s="35" t="s">
        <v>34</v>
      </c>
      <c r="B32" s="10">
        <f>SUM(B6:B30)</f>
        <v>17.070970345167826</v>
      </c>
    </row>
    <row r="33" spans="1:2" s="3" customFormat="1" ht="17.25" thickBot="1" x14ac:dyDescent="0.3">
      <c r="A33" s="38"/>
      <c r="B33" s="36"/>
    </row>
    <row r="34" spans="1:2" s="3" customFormat="1" ht="17.25" thickBot="1" x14ac:dyDescent="0.3">
      <c r="A34" s="35" t="s">
        <v>21</v>
      </c>
      <c r="B34" s="11"/>
    </row>
    <row r="35" spans="1:2" s="3" customFormat="1" ht="26.25" thickBot="1" x14ac:dyDescent="0.3">
      <c r="A35" s="39" t="s">
        <v>35</v>
      </c>
      <c r="B35" s="17">
        <f>SUM(B19:B26)/B38</f>
        <v>7.232850968711135E-4</v>
      </c>
    </row>
    <row r="36" spans="1:2" s="3" customFormat="1" ht="17.25" thickBot="1" x14ac:dyDescent="0.3">
      <c r="A36" s="40" t="s">
        <v>94</v>
      </c>
      <c r="B36" s="31">
        <f>B32/((13263+14712)/2)</f>
        <v>1.2204447074293352E-3</v>
      </c>
    </row>
    <row r="37" spans="1:2" s="3" customFormat="1" ht="17.25" thickBot="1" x14ac:dyDescent="0.3">
      <c r="A37" s="37"/>
      <c r="B37" s="36"/>
    </row>
    <row r="38" spans="1:2" s="3" customFormat="1" ht="17.25" thickBot="1" x14ac:dyDescent="0.3">
      <c r="A38" s="37" t="s">
        <v>22</v>
      </c>
      <c r="B38" s="71">
        <v>14712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28AF-9095-4B22-BA3D-B265256CCD57}">
  <sheetPr>
    <pageSetUpPr fitToPage="1"/>
  </sheetPr>
  <dimension ref="A1:B38"/>
  <sheetViews>
    <sheetView rightToLeft="1" view="pageBreakPreview" zoomScaleNormal="100" zoomScaleSheetLayoutView="100" workbookViewId="0">
      <selection activeCell="B37" sqref="B37"/>
    </sheetView>
  </sheetViews>
  <sheetFormatPr defaultRowHeight="15" x14ac:dyDescent="0.25"/>
  <cols>
    <col min="1" max="1" width="60.625" customWidth="1"/>
    <col min="2" max="2" width="12.5" style="13" customWidth="1"/>
  </cols>
  <sheetData>
    <row r="1" spans="1:2" s="2" customFormat="1" x14ac:dyDescent="0.25">
      <c r="A1" s="2" t="s">
        <v>142</v>
      </c>
      <c r="B1" s="12"/>
    </row>
    <row r="2" spans="1:2" s="2" customFormat="1" x14ac:dyDescent="0.25">
      <c r="A2" s="2" t="s">
        <v>69</v>
      </c>
      <c r="B2" s="23">
        <v>44926</v>
      </c>
    </row>
    <row r="3" spans="1:2" ht="15.75" thickBot="1" x14ac:dyDescent="0.3"/>
    <row r="4" spans="1:2" s="3" customFormat="1" ht="15.75" thickBot="1" x14ac:dyDescent="0.3">
      <c r="A4" s="33"/>
      <c r="B4" s="34" t="s">
        <v>0</v>
      </c>
    </row>
    <row r="5" spans="1:2" s="3" customFormat="1" ht="17.25" thickBot="1" x14ac:dyDescent="0.3">
      <c r="A5" s="35" t="s">
        <v>1</v>
      </c>
      <c r="B5" s="36"/>
    </row>
    <row r="6" spans="1:2" s="3" customFormat="1" ht="17.25" thickBot="1" x14ac:dyDescent="0.3">
      <c r="A6" s="37" t="s">
        <v>2</v>
      </c>
      <c r="B6" s="11"/>
    </row>
    <row r="7" spans="1:2" s="3" customFormat="1" ht="17.25" thickBot="1" x14ac:dyDescent="0.3">
      <c r="A7" s="37" t="s">
        <v>3</v>
      </c>
      <c r="B7" s="10">
        <f>'[2]נספח 2'!B20</f>
        <v>17.57</v>
      </c>
    </row>
    <row r="8" spans="1:2" s="3" customFormat="1" ht="17.25" thickBot="1" x14ac:dyDescent="0.3">
      <c r="A8" s="37"/>
      <c r="B8" s="36"/>
    </row>
    <row r="9" spans="1:2" s="3" customFormat="1" ht="17.25" thickBot="1" x14ac:dyDescent="0.3">
      <c r="A9" s="35" t="s">
        <v>4</v>
      </c>
      <c r="B9" s="36"/>
    </row>
    <row r="10" spans="1:2" s="3" customFormat="1" ht="17.25" thickBot="1" x14ac:dyDescent="0.3">
      <c r="A10" s="37" t="s">
        <v>5</v>
      </c>
      <c r="B10" s="11"/>
    </row>
    <row r="11" spans="1:2" s="3" customFormat="1" ht="17.25" thickBot="1" x14ac:dyDescent="0.3">
      <c r="A11" s="37" t="s">
        <v>6</v>
      </c>
      <c r="B11" s="10">
        <f>'[2]נספח 2'!B31</f>
        <v>4.38</v>
      </c>
    </row>
    <row r="12" spans="1:2" s="3" customFormat="1" ht="17.25" thickBot="1" x14ac:dyDescent="0.3">
      <c r="A12" s="37"/>
      <c r="B12" s="36"/>
    </row>
    <row r="13" spans="1:2" s="3" customFormat="1" ht="17.25" thickBot="1" x14ac:dyDescent="0.3">
      <c r="A13" s="35" t="s">
        <v>7</v>
      </c>
      <c r="B13" s="36"/>
    </row>
    <row r="14" spans="1:2" s="3" customFormat="1" ht="26.25" thickBot="1" x14ac:dyDescent="0.3">
      <c r="A14" s="37" t="s">
        <v>8</v>
      </c>
      <c r="B14" s="11"/>
    </row>
    <row r="15" spans="1:2" s="3" customFormat="1" ht="17.25" thickBot="1" x14ac:dyDescent="0.3">
      <c r="A15" s="37" t="s">
        <v>9</v>
      </c>
      <c r="B15" s="11"/>
    </row>
    <row r="16" spans="1:2" s="3" customFormat="1" ht="17.25" thickBot="1" x14ac:dyDescent="0.3">
      <c r="A16" s="37" t="s">
        <v>10</v>
      </c>
      <c r="B16" s="11"/>
    </row>
    <row r="17" spans="1:2" s="3" customFormat="1" ht="17.25" thickBot="1" x14ac:dyDescent="0.3">
      <c r="A17" s="37"/>
      <c r="B17" s="36"/>
    </row>
    <row r="18" spans="1:2" s="3" customFormat="1" ht="17.25" thickBot="1" x14ac:dyDescent="0.3">
      <c r="A18" s="35" t="s">
        <v>11</v>
      </c>
      <c r="B18" s="36"/>
    </row>
    <row r="19" spans="1:2" s="3" customFormat="1" ht="17.25" thickBot="1" x14ac:dyDescent="0.3">
      <c r="A19" s="37" t="s">
        <v>12</v>
      </c>
      <c r="B19" s="11"/>
    </row>
    <row r="20" spans="1:2" s="3" customFormat="1" ht="17.25" thickBot="1" x14ac:dyDescent="0.3">
      <c r="A20" s="37" t="s">
        <v>13</v>
      </c>
      <c r="B20" s="11">
        <f>'[2]נספח 3'!B19</f>
        <v>29.09</v>
      </c>
    </row>
    <row r="21" spans="1:2" s="3" customFormat="1" ht="17.25" thickBot="1" x14ac:dyDescent="0.3">
      <c r="A21" s="37" t="s">
        <v>14</v>
      </c>
      <c r="B21" s="11"/>
    </row>
    <row r="22" spans="1:2" s="3" customFormat="1" ht="17.25" thickBot="1" x14ac:dyDescent="0.3">
      <c r="A22" s="37" t="s">
        <v>15</v>
      </c>
      <c r="B22" s="11"/>
    </row>
    <row r="23" spans="1:2" s="3" customFormat="1" ht="17.25" thickBot="1" x14ac:dyDescent="0.3">
      <c r="A23" s="37" t="s">
        <v>92</v>
      </c>
      <c r="B23" s="72">
        <f>SUM('[2]נספח 3'!B46:B65)</f>
        <v>-3.1539260092848056</v>
      </c>
    </row>
    <row r="24" spans="1:2" s="3" customFormat="1" ht="17.25" thickBot="1" x14ac:dyDescent="0.3">
      <c r="A24" s="37" t="s">
        <v>93</v>
      </c>
      <c r="B24" s="10">
        <f>SUM('[2]נספח 3'!B67:B93)</f>
        <v>8.9346599999999992</v>
      </c>
    </row>
    <row r="25" spans="1:2" s="3" customFormat="1" ht="17.25" thickBot="1" x14ac:dyDescent="0.3">
      <c r="A25" s="37" t="s">
        <v>16</v>
      </c>
      <c r="B25" s="11"/>
    </row>
    <row r="26" spans="1:2" s="3" customFormat="1" ht="17.25" thickBot="1" x14ac:dyDescent="0.3">
      <c r="A26" s="37" t="s">
        <v>17</v>
      </c>
      <c r="B26" s="11">
        <f>'[2]נספח 3'!B39</f>
        <v>2.67</v>
      </c>
    </row>
    <row r="27" spans="1:2" s="3" customFormat="1" ht="17.25" thickBot="1" x14ac:dyDescent="0.3">
      <c r="A27" s="37"/>
      <c r="B27" s="36"/>
    </row>
    <row r="28" spans="1:2" s="3" customFormat="1" ht="17.25" thickBot="1" x14ac:dyDescent="0.3">
      <c r="A28" s="35" t="s">
        <v>18</v>
      </c>
      <c r="B28" s="36"/>
    </row>
    <row r="29" spans="1:2" s="3" customFormat="1" ht="17.25" thickBot="1" x14ac:dyDescent="0.3">
      <c r="A29" s="37" t="s">
        <v>19</v>
      </c>
      <c r="B29" s="11"/>
    </row>
    <row r="30" spans="1:2" s="3" customFormat="1" ht="17.25" thickBot="1" x14ac:dyDescent="0.3">
      <c r="A30" s="37" t="s">
        <v>20</v>
      </c>
      <c r="B30" s="11"/>
    </row>
    <row r="31" spans="1:2" s="3" customFormat="1" ht="17.25" thickBot="1" x14ac:dyDescent="0.3">
      <c r="A31" s="37"/>
      <c r="B31" s="36"/>
    </row>
    <row r="32" spans="1:2" s="3" customFormat="1" ht="17.25" thickBot="1" x14ac:dyDescent="0.3">
      <c r="A32" s="35" t="s">
        <v>34</v>
      </c>
      <c r="B32" s="10">
        <f>SUM(B6:B30)</f>
        <v>59.490733990715199</v>
      </c>
    </row>
    <row r="33" spans="1:2" s="3" customFormat="1" ht="17.25" thickBot="1" x14ac:dyDescent="0.3">
      <c r="A33" s="38"/>
      <c r="B33" s="36"/>
    </row>
    <row r="34" spans="1:2" s="3" customFormat="1" ht="17.25" thickBot="1" x14ac:dyDescent="0.3">
      <c r="A34" s="35" t="s">
        <v>21</v>
      </c>
      <c r="B34" s="11"/>
    </row>
    <row r="35" spans="1:2" s="3" customFormat="1" ht="26.25" thickBot="1" x14ac:dyDescent="0.3">
      <c r="A35" s="39" t="s">
        <v>35</v>
      </c>
      <c r="B35" s="17">
        <f>SUM(B19:B26)/B38</f>
        <v>4.3262652396703157E-4</v>
      </c>
    </row>
    <row r="36" spans="1:2" s="3" customFormat="1" ht="17.25" thickBot="1" x14ac:dyDescent="0.3">
      <c r="A36" s="40" t="s">
        <v>94</v>
      </c>
      <c r="B36" s="31">
        <f>B32/((79872+86774)/2)</f>
        <v>7.1397734107887616E-4</v>
      </c>
    </row>
    <row r="37" spans="1:2" s="3" customFormat="1" ht="17.25" thickBot="1" x14ac:dyDescent="0.3">
      <c r="A37" s="37"/>
      <c r="B37" s="36"/>
    </row>
    <row r="38" spans="1:2" s="3" customFormat="1" ht="17.25" thickBot="1" x14ac:dyDescent="0.3">
      <c r="A38" s="37" t="s">
        <v>22</v>
      </c>
      <c r="B38" s="71">
        <v>86774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BC48A-5095-46CE-A768-DA0AAD8AB154}">
  <sheetPr>
    <pageSetUpPr fitToPage="1"/>
  </sheetPr>
  <dimension ref="A1:B38"/>
  <sheetViews>
    <sheetView rightToLeft="1" view="pageBreakPreview" zoomScaleNormal="100" zoomScaleSheetLayoutView="100" workbookViewId="0">
      <selection activeCell="B37" sqref="B37"/>
    </sheetView>
  </sheetViews>
  <sheetFormatPr defaultRowHeight="15" x14ac:dyDescent="0.25"/>
  <cols>
    <col min="1" max="1" width="60.625" customWidth="1"/>
    <col min="2" max="2" width="12.5" style="13" customWidth="1"/>
  </cols>
  <sheetData>
    <row r="1" spans="1:2" s="2" customFormat="1" x14ac:dyDescent="0.25">
      <c r="A1" s="2" t="s">
        <v>144</v>
      </c>
      <c r="B1" s="12"/>
    </row>
    <row r="2" spans="1:2" s="2" customFormat="1" x14ac:dyDescent="0.25">
      <c r="A2" s="2" t="s">
        <v>69</v>
      </c>
      <c r="B2" s="23">
        <v>44926</v>
      </c>
    </row>
    <row r="3" spans="1:2" ht="15.75" thickBot="1" x14ac:dyDescent="0.3"/>
    <row r="4" spans="1:2" s="3" customFormat="1" ht="15.75" thickBot="1" x14ac:dyDescent="0.3">
      <c r="A4" s="33"/>
      <c r="B4" s="34" t="s">
        <v>0</v>
      </c>
    </row>
    <row r="5" spans="1:2" s="3" customFormat="1" ht="17.25" thickBot="1" x14ac:dyDescent="0.3">
      <c r="A5" s="35" t="s">
        <v>1</v>
      </c>
      <c r="B5" s="36"/>
    </row>
    <row r="6" spans="1:2" s="3" customFormat="1" ht="17.25" thickBot="1" x14ac:dyDescent="0.3">
      <c r="A6" s="37" t="s">
        <v>2</v>
      </c>
      <c r="B6" s="11"/>
    </row>
    <row r="7" spans="1:2" s="3" customFormat="1" ht="17.25" thickBot="1" x14ac:dyDescent="0.3">
      <c r="A7" s="37" t="s">
        <v>3</v>
      </c>
      <c r="B7" s="10">
        <f>'[4]נספח 2'!B19</f>
        <v>6.61</v>
      </c>
    </row>
    <row r="8" spans="1:2" s="3" customFormat="1" ht="17.25" thickBot="1" x14ac:dyDescent="0.3">
      <c r="A8" s="37"/>
      <c r="B8" s="36"/>
    </row>
    <row r="9" spans="1:2" s="3" customFormat="1" ht="17.25" thickBot="1" x14ac:dyDescent="0.3">
      <c r="A9" s="35" t="s">
        <v>4</v>
      </c>
      <c r="B9" s="36"/>
    </row>
    <row r="10" spans="1:2" s="3" customFormat="1" ht="17.25" thickBot="1" x14ac:dyDescent="0.3">
      <c r="A10" s="37" t="s">
        <v>5</v>
      </c>
      <c r="B10" s="11"/>
    </row>
    <row r="11" spans="1:2" s="3" customFormat="1" ht="17.25" thickBot="1" x14ac:dyDescent="0.3">
      <c r="A11" s="37" t="s">
        <v>6</v>
      </c>
      <c r="B11" s="10">
        <f>'[4]נספח 2'!B30</f>
        <v>2.1</v>
      </c>
    </row>
    <row r="12" spans="1:2" s="3" customFormat="1" ht="17.25" thickBot="1" x14ac:dyDescent="0.3">
      <c r="A12" s="37"/>
      <c r="B12" s="36"/>
    </row>
    <row r="13" spans="1:2" s="3" customFormat="1" ht="17.25" thickBot="1" x14ac:dyDescent="0.3">
      <c r="A13" s="35" t="s">
        <v>7</v>
      </c>
      <c r="B13" s="36"/>
    </row>
    <row r="14" spans="1:2" s="3" customFormat="1" ht="26.25" thickBot="1" x14ac:dyDescent="0.3">
      <c r="A14" s="37" t="s">
        <v>8</v>
      </c>
      <c r="B14" s="11"/>
    </row>
    <row r="15" spans="1:2" s="3" customFormat="1" ht="17.25" thickBot="1" x14ac:dyDescent="0.3">
      <c r="A15" s="37" t="s">
        <v>9</v>
      </c>
      <c r="B15" s="11"/>
    </row>
    <row r="16" spans="1:2" s="3" customFormat="1" ht="17.25" thickBot="1" x14ac:dyDescent="0.3">
      <c r="A16" s="37" t="s">
        <v>10</v>
      </c>
      <c r="B16" s="11"/>
    </row>
    <row r="17" spans="1:2" s="3" customFormat="1" ht="17.25" thickBot="1" x14ac:dyDescent="0.3">
      <c r="A17" s="37"/>
      <c r="B17" s="36"/>
    </row>
    <row r="18" spans="1:2" s="3" customFormat="1" ht="17.25" thickBot="1" x14ac:dyDescent="0.3">
      <c r="A18" s="35" t="s">
        <v>11</v>
      </c>
      <c r="B18" s="36"/>
    </row>
    <row r="19" spans="1:2" s="3" customFormat="1" ht="17.25" thickBot="1" x14ac:dyDescent="0.3">
      <c r="A19" s="37" t="s">
        <v>12</v>
      </c>
      <c r="B19" s="11"/>
    </row>
    <row r="20" spans="1:2" s="3" customFormat="1" ht="17.25" thickBot="1" x14ac:dyDescent="0.3">
      <c r="A20" s="37" t="s">
        <v>13</v>
      </c>
      <c r="B20" s="11"/>
    </row>
    <row r="21" spans="1:2" s="3" customFormat="1" ht="17.25" thickBot="1" x14ac:dyDescent="0.3">
      <c r="A21" s="37" t="s">
        <v>14</v>
      </c>
      <c r="B21" s="11"/>
    </row>
    <row r="22" spans="1:2" s="3" customFormat="1" ht="17.25" thickBot="1" x14ac:dyDescent="0.3">
      <c r="A22" s="37" t="s">
        <v>15</v>
      </c>
      <c r="B22" s="11"/>
    </row>
    <row r="23" spans="1:2" s="3" customFormat="1" ht="17.25" thickBot="1" x14ac:dyDescent="0.3">
      <c r="A23" s="37" t="s">
        <v>92</v>
      </c>
      <c r="B23" s="19">
        <f>SUM('[4]נספח 3'!B35:B39)</f>
        <v>-2.7047015191847039E-2</v>
      </c>
    </row>
    <row r="24" spans="1:2" s="3" customFormat="1" ht="17.25" thickBot="1" x14ac:dyDescent="0.3">
      <c r="A24" s="37" t="s">
        <v>93</v>
      </c>
      <c r="B24" s="10">
        <f>SUM('[4]נספח 3'!B40:B42)</f>
        <v>0.40829000000000021</v>
      </c>
    </row>
    <row r="25" spans="1:2" s="3" customFormat="1" ht="17.25" thickBot="1" x14ac:dyDescent="0.3">
      <c r="A25" s="37" t="s">
        <v>16</v>
      </c>
      <c r="B25" s="11"/>
    </row>
    <row r="26" spans="1:2" s="3" customFormat="1" ht="17.25" thickBot="1" x14ac:dyDescent="0.3">
      <c r="A26" s="37" t="s">
        <v>17</v>
      </c>
      <c r="B26" s="11"/>
    </row>
    <row r="27" spans="1:2" s="3" customFormat="1" ht="17.25" thickBot="1" x14ac:dyDescent="0.3">
      <c r="A27" s="37"/>
      <c r="B27" s="36"/>
    </row>
    <row r="28" spans="1:2" s="3" customFormat="1" ht="17.25" thickBot="1" x14ac:dyDescent="0.3">
      <c r="A28" s="35" t="s">
        <v>18</v>
      </c>
      <c r="B28" s="36"/>
    </row>
    <row r="29" spans="1:2" s="3" customFormat="1" ht="17.25" thickBot="1" x14ac:dyDescent="0.3">
      <c r="A29" s="37" t="s">
        <v>19</v>
      </c>
      <c r="B29" s="11"/>
    </row>
    <row r="30" spans="1:2" s="3" customFormat="1" ht="17.25" thickBot="1" x14ac:dyDescent="0.3">
      <c r="A30" s="37" t="s">
        <v>20</v>
      </c>
      <c r="B30" s="11"/>
    </row>
    <row r="31" spans="1:2" s="3" customFormat="1" ht="17.25" thickBot="1" x14ac:dyDescent="0.3">
      <c r="A31" s="37"/>
      <c r="B31" s="36"/>
    </row>
    <row r="32" spans="1:2" s="3" customFormat="1" ht="17.25" thickBot="1" x14ac:dyDescent="0.3">
      <c r="A32" s="35" t="s">
        <v>34</v>
      </c>
      <c r="B32" s="10">
        <f>SUM(B6:B30)</f>
        <v>9.0912429848081544</v>
      </c>
    </row>
    <row r="33" spans="1:2" s="3" customFormat="1" ht="17.25" thickBot="1" x14ac:dyDescent="0.3">
      <c r="A33" s="38"/>
      <c r="B33" s="36"/>
    </row>
    <row r="34" spans="1:2" s="3" customFormat="1" ht="17.25" thickBot="1" x14ac:dyDescent="0.3">
      <c r="A34" s="35" t="s">
        <v>21</v>
      </c>
      <c r="B34" s="11"/>
    </row>
    <row r="35" spans="1:2" s="3" customFormat="1" ht="26.25" thickBot="1" x14ac:dyDescent="0.3">
      <c r="A35" s="39" t="s">
        <v>35</v>
      </c>
      <c r="B35" s="17">
        <f>SUM(B19:B26)/B38</f>
        <v>9.787004795609005E-6</v>
      </c>
    </row>
    <row r="36" spans="1:2" s="3" customFormat="1" ht="17.25" thickBot="1" x14ac:dyDescent="0.3">
      <c r="A36" s="40" t="s">
        <v>94</v>
      </c>
      <c r="B36" s="31">
        <f>B32/((33105+38954)/2)</f>
        <v>2.5232775877567423E-4</v>
      </c>
    </row>
    <row r="37" spans="1:2" s="3" customFormat="1" ht="17.25" thickBot="1" x14ac:dyDescent="0.3">
      <c r="A37" s="37"/>
      <c r="B37" s="36"/>
    </row>
    <row r="38" spans="1:2" s="3" customFormat="1" ht="17.25" thickBot="1" x14ac:dyDescent="0.3">
      <c r="A38" s="37" t="s">
        <v>22</v>
      </c>
      <c r="B38" s="71">
        <v>38954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58"/>
  <sheetViews>
    <sheetView rightToLeft="1" view="pageBreakPreview" zoomScale="115" zoomScaleNormal="100" zoomScaleSheetLayoutView="115" workbookViewId="0">
      <selection activeCell="E6" sqref="E6"/>
    </sheetView>
  </sheetViews>
  <sheetFormatPr defaultRowHeight="14.25" x14ac:dyDescent="0.2"/>
  <cols>
    <col min="1" max="1" width="46" customWidth="1"/>
    <col min="2" max="2" width="9.125" bestFit="1" customWidth="1"/>
  </cols>
  <sheetData>
    <row r="1" spans="1:2" s="2" customFormat="1" ht="15" x14ac:dyDescent="0.25">
      <c r="A1" s="2" t="str">
        <f>'נספח 1-מצרפי'!A1</f>
        <v xml:space="preserve">עוצ"מ אגודה שיתופית לניהול קופות גמל בע"מ - מצרפי </v>
      </c>
    </row>
    <row r="2" spans="1:2" s="2" customFormat="1" ht="15" x14ac:dyDescent="0.25">
      <c r="A2" s="21" t="s">
        <v>70</v>
      </c>
      <c r="B2" s="20">
        <f>'נספח 1-מצרפי'!B2</f>
        <v>44926</v>
      </c>
    </row>
    <row r="3" spans="1:2" ht="15" thickBot="1" x14ac:dyDescent="0.25">
      <c r="A3" s="1"/>
    </row>
    <row r="4" spans="1:2" s="3" customFormat="1" ht="15.75" thickBot="1" x14ac:dyDescent="0.3">
      <c r="A4" s="33"/>
      <c r="B4" s="34" t="s">
        <v>0</v>
      </c>
    </row>
    <row r="5" spans="1:2" s="3" customFormat="1" ht="17.25" thickBot="1" x14ac:dyDescent="0.3">
      <c r="A5" s="41" t="s">
        <v>23</v>
      </c>
      <c r="B5" s="42"/>
    </row>
    <row r="6" spans="1:2" s="3" customFormat="1" ht="17.25" thickBot="1" x14ac:dyDescent="0.3">
      <c r="A6" s="41" t="s">
        <v>24</v>
      </c>
      <c r="B6" s="42"/>
    </row>
    <row r="7" spans="1:2" s="3" customFormat="1" ht="17.25" thickBot="1" x14ac:dyDescent="0.3">
      <c r="A7" s="46" t="s">
        <v>36</v>
      </c>
      <c r="B7" s="5"/>
    </row>
    <row r="8" spans="1:2" s="3" customFormat="1" ht="15.75" customHeight="1" thickBot="1" x14ac:dyDescent="0.3">
      <c r="A8" s="47" t="s">
        <v>37</v>
      </c>
      <c r="B8" s="6"/>
    </row>
    <row r="9" spans="1:2" s="3" customFormat="1" ht="15" customHeight="1" thickBot="1" x14ac:dyDescent="0.3">
      <c r="A9" s="48" t="s">
        <v>38</v>
      </c>
      <c r="B9" s="7"/>
    </row>
    <row r="10" spans="1:2" s="3" customFormat="1" ht="17.25" thickBot="1" x14ac:dyDescent="0.3">
      <c r="A10" s="41" t="s">
        <v>25</v>
      </c>
      <c r="B10" s="42"/>
    </row>
    <row r="11" spans="1:2" s="3" customFormat="1" ht="17.25" thickBot="1" x14ac:dyDescent="0.3">
      <c r="A11" s="49" t="s">
        <v>61</v>
      </c>
      <c r="B11" s="18">
        <v>121.29</v>
      </c>
    </row>
    <row r="12" spans="1:2" s="3" customFormat="1" ht="17.25" thickBot="1" x14ac:dyDescent="0.3">
      <c r="A12" s="49" t="s">
        <v>100</v>
      </c>
      <c r="B12" s="32">
        <v>13.17</v>
      </c>
    </row>
    <row r="13" spans="1:2" s="3" customFormat="1" ht="15.75" customHeight="1" thickBot="1" x14ac:dyDescent="0.3">
      <c r="A13" s="50" t="s">
        <v>64</v>
      </c>
      <c r="B13" s="25">
        <v>15.43</v>
      </c>
    </row>
    <row r="14" spans="1:2" s="3" customFormat="1" ht="15" customHeight="1" thickBot="1" x14ac:dyDescent="0.3">
      <c r="A14" s="51" t="s">
        <v>66</v>
      </c>
      <c r="B14" s="26">
        <v>4.79</v>
      </c>
    </row>
    <row r="15" spans="1:2" s="3" customFormat="1" ht="15" customHeight="1" thickBot="1" x14ac:dyDescent="0.3">
      <c r="A15" s="49" t="s">
        <v>62</v>
      </c>
      <c r="B15" s="18">
        <v>3.7099999999999995</v>
      </c>
    </row>
    <row r="16" spans="1:2" s="3" customFormat="1" ht="15" customHeight="1" thickBot="1" x14ac:dyDescent="0.3">
      <c r="A16" s="49" t="s">
        <v>65</v>
      </c>
      <c r="B16" s="18">
        <v>14.139999999999999</v>
      </c>
    </row>
    <row r="17" spans="1:2" s="3" customFormat="1" ht="15" customHeight="1" thickBot="1" x14ac:dyDescent="0.3">
      <c r="A17" s="49" t="s">
        <v>63</v>
      </c>
      <c r="B17" s="18">
        <v>3.1399999999999997</v>
      </c>
    </row>
    <row r="18" spans="1:2" s="3" customFormat="1" ht="15" customHeight="1" thickBot="1" x14ac:dyDescent="0.3">
      <c r="A18" s="49" t="s">
        <v>67</v>
      </c>
      <c r="B18" s="18">
        <v>6.3500000000000005</v>
      </c>
    </row>
    <row r="19" spans="1:2" s="3" customFormat="1" ht="15" customHeight="1" thickBot="1" x14ac:dyDescent="0.3">
      <c r="A19" s="49" t="s">
        <v>134</v>
      </c>
      <c r="B19" s="18">
        <v>3.66</v>
      </c>
    </row>
    <row r="20" spans="1:2" s="3" customFormat="1" ht="17.25" thickBot="1" x14ac:dyDescent="0.3">
      <c r="A20" s="41" t="s">
        <v>26</v>
      </c>
      <c r="B20" s="19">
        <f>SUM(B7:B19)</f>
        <v>185.67999999999998</v>
      </c>
    </row>
    <row r="21" spans="1:2" s="3" customFormat="1" ht="17.25" thickBot="1" x14ac:dyDescent="0.3">
      <c r="A21" s="35"/>
      <c r="B21" s="42"/>
    </row>
    <row r="22" spans="1:2" s="3" customFormat="1" ht="17.25" thickBot="1" x14ac:dyDescent="0.3">
      <c r="A22" s="41" t="s">
        <v>27</v>
      </c>
      <c r="B22" s="42"/>
    </row>
    <row r="23" spans="1:2" s="3" customFormat="1" ht="17.25" thickBot="1" x14ac:dyDescent="0.3">
      <c r="A23" s="41" t="s">
        <v>24</v>
      </c>
      <c r="B23" s="42"/>
    </row>
    <row r="24" spans="1:2" s="3" customFormat="1" ht="17.25" thickBot="1" x14ac:dyDescent="0.3">
      <c r="A24" s="46" t="s">
        <v>39</v>
      </c>
      <c r="B24" s="5"/>
    </row>
    <row r="25" spans="1:2" s="3" customFormat="1" ht="15.75" customHeight="1" thickBot="1" x14ac:dyDescent="0.3">
      <c r="A25" s="47" t="s">
        <v>40</v>
      </c>
      <c r="B25" s="6"/>
    </row>
    <row r="26" spans="1:2" s="3" customFormat="1" ht="15.75" customHeight="1" thickBot="1" x14ac:dyDescent="0.3">
      <c r="A26" s="52" t="s">
        <v>38</v>
      </c>
      <c r="B26" s="7"/>
    </row>
    <row r="27" spans="1:2" s="3" customFormat="1" ht="17.25" thickBot="1" x14ac:dyDescent="0.3">
      <c r="A27" s="41" t="s">
        <v>25</v>
      </c>
      <c r="B27" s="42"/>
    </row>
    <row r="28" spans="1:2" s="3" customFormat="1" ht="17.25" thickBot="1" x14ac:dyDescent="0.3">
      <c r="A28" s="46" t="s">
        <v>39</v>
      </c>
      <c r="B28" s="5"/>
    </row>
    <row r="29" spans="1:2" s="3" customFormat="1" ht="15.75" customHeight="1" thickBot="1" x14ac:dyDescent="0.3">
      <c r="A29" s="47" t="s">
        <v>40</v>
      </c>
      <c r="B29" s="6"/>
    </row>
    <row r="30" spans="1:2" s="3" customFormat="1" ht="15.75" customHeight="1" thickBot="1" x14ac:dyDescent="0.3">
      <c r="A30" s="52" t="s">
        <v>38</v>
      </c>
      <c r="B30" s="7">
        <f>54.38+2.08+4.38+2.1</f>
        <v>62.940000000000005</v>
      </c>
    </row>
    <row r="31" spans="1:2" s="3" customFormat="1" ht="17.25" thickBot="1" x14ac:dyDescent="0.3">
      <c r="A31" s="41" t="s">
        <v>28</v>
      </c>
      <c r="B31" s="11">
        <f>SUM(B24:B30)</f>
        <v>62.940000000000005</v>
      </c>
    </row>
    <row r="32" spans="1:2" s="3" customFormat="1" ht="17.25" thickBot="1" x14ac:dyDescent="0.3">
      <c r="A32" s="37"/>
      <c r="B32" s="42"/>
    </row>
    <row r="33" spans="1:2" s="3" customFormat="1" ht="17.25" thickBot="1" x14ac:dyDescent="0.3">
      <c r="A33" s="41" t="s">
        <v>29</v>
      </c>
      <c r="B33" s="42"/>
    </row>
    <row r="34" spans="1:2" s="3" customFormat="1" ht="17.25" thickBot="1" x14ac:dyDescent="0.3">
      <c r="A34" s="46" t="s">
        <v>41</v>
      </c>
      <c r="B34" s="5"/>
    </row>
    <row r="35" spans="1:2" s="3" customFormat="1" ht="15.75" customHeight="1" thickBot="1" x14ac:dyDescent="0.3">
      <c r="A35" s="47" t="s">
        <v>42</v>
      </c>
      <c r="B35" s="6"/>
    </row>
    <row r="36" spans="1:2" s="3" customFormat="1" ht="15.75" customHeight="1" thickBot="1" x14ac:dyDescent="0.3">
      <c r="A36" s="52" t="s">
        <v>38</v>
      </c>
      <c r="B36" s="7"/>
    </row>
    <row r="37" spans="1:2" s="3" customFormat="1" ht="17.25" thickBot="1" x14ac:dyDescent="0.3">
      <c r="A37" s="41" t="s">
        <v>30</v>
      </c>
      <c r="B37" s="5"/>
    </row>
    <row r="38" spans="1:2" s="3" customFormat="1" ht="17.25" thickBot="1" x14ac:dyDescent="0.3">
      <c r="A38" s="41"/>
      <c r="B38" s="42"/>
    </row>
    <row r="39" spans="1:2" s="3" customFormat="1" ht="17.25" thickBot="1" x14ac:dyDescent="0.3">
      <c r="A39" s="41" t="s">
        <v>31</v>
      </c>
      <c r="B39" s="42"/>
    </row>
    <row r="40" spans="1:2" s="3" customFormat="1" ht="17.25" thickBot="1" x14ac:dyDescent="0.3">
      <c r="A40" s="46" t="s">
        <v>41</v>
      </c>
      <c r="B40" s="5"/>
    </row>
    <row r="41" spans="1:2" s="3" customFormat="1" ht="15.75" customHeight="1" thickBot="1" x14ac:dyDescent="0.3">
      <c r="A41" s="47" t="s">
        <v>42</v>
      </c>
      <c r="B41" s="6"/>
    </row>
    <row r="42" spans="1:2" s="3" customFormat="1" ht="15.75" customHeight="1" thickBot="1" x14ac:dyDescent="0.3">
      <c r="A42" s="52" t="s">
        <v>38</v>
      </c>
      <c r="B42" s="7"/>
    </row>
    <row r="43" spans="1:2" s="3" customFormat="1" ht="17.25" thickBot="1" x14ac:dyDescent="0.3">
      <c r="A43" s="41" t="s">
        <v>32</v>
      </c>
      <c r="B43" s="5"/>
    </row>
    <row r="44" spans="1:2" s="3" customFormat="1" ht="17.25" thickBot="1" x14ac:dyDescent="0.3">
      <c r="A44" s="37"/>
      <c r="B44" s="42"/>
    </row>
    <row r="45" spans="1:2" s="3" customFormat="1" ht="17.25" thickBot="1" x14ac:dyDescent="0.3">
      <c r="A45" s="41" t="s">
        <v>33</v>
      </c>
      <c r="B45" s="42"/>
    </row>
    <row r="46" spans="1:2" s="3" customFormat="1" ht="17.25" thickBot="1" x14ac:dyDescent="0.3">
      <c r="A46" s="46" t="s">
        <v>41</v>
      </c>
      <c r="B46" s="5"/>
    </row>
    <row r="47" spans="1:2" ht="17.25" thickBot="1" x14ac:dyDescent="0.25">
      <c r="A47" s="48" t="s">
        <v>42</v>
      </c>
      <c r="B47" s="8"/>
    </row>
    <row r="48" spans="1:2" ht="17.25" thickBot="1" x14ac:dyDescent="0.25">
      <c r="A48" s="45" t="s">
        <v>38</v>
      </c>
      <c r="B48" s="9"/>
    </row>
    <row r="49" spans="1:2" ht="17.25" thickBot="1" x14ac:dyDescent="0.25">
      <c r="A49" s="43" t="s">
        <v>43</v>
      </c>
      <c r="B49" s="44"/>
    </row>
    <row r="50" spans="1:2" ht="17.25" thickBot="1" x14ac:dyDescent="0.25">
      <c r="A50" s="45"/>
      <c r="B50" s="44"/>
    </row>
    <row r="51" spans="1:2" ht="17.25" thickBot="1" x14ac:dyDescent="0.25">
      <c r="A51" s="43" t="s">
        <v>44</v>
      </c>
      <c r="B51" s="44"/>
    </row>
    <row r="52" spans="1:2" ht="17.25" thickBot="1" x14ac:dyDescent="0.25">
      <c r="A52" s="53" t="s">
        <v>41</v>
      </c>
      <c r="B52" s="9"/>
    </row>
    <row r="53" spans="1:2" ht="17.25" thickBot="1" x14ac:dyDescent="0.25">
      <c r="A53" s="53" t="s">
        <v>42</v>
      </c>
      <c r="B53" s="9"/>
    </row>
    <row r="54" spans="1:2" ht="17.25" thickBot="1" x14ac:dyDescent="0.25">
      <c r="A54" s="45" t="s">
        <v>38</v>
      </c>
      <c r="B54" s="9"/>
    </row>
    <row r="55" spans="1:2" ht="17.25" thickBot="1" x14ac:dyDescent="0.25">
      <c r="A55" s="43" t="s">
        <v>45</v>
      </c>
      <c r="B55" s="9"/>
    </row>
    <row r="56" spans="1:2" ht="17.25" thickBot="1" x14ac:dyDescent="0.25">
      <c r="A56" s="45"/>
      <c r="B56" s="44"/>
    </row>
    <row r="57" spans="1:2" ht="17.25" thickBot="1" x14ac:dyDescent="0.25">
      <c r="A57" s="43" t="s">
        <v>46</v>
      </c>
      <c r="B57" s="10">
        <f>+B20+B31</f>
        <v>248.61999999999998</v>
      </c>
    </row>
    <row r="58" spans="1:2" ht="17.25" thickBot="1" x14ac:dyDescent="0.25">
      <c r="A58" s="43" t="s">
        <v>47</v>
      </c>
      <c r="B58" s="15">
        <f>'נספח 1-מצרפי'!B38</f>
        <v>657222</v>
      </c>
    </row>
  </sheetData>
  <pageMargins left="0.7" right="0.7" top="0.34" bottom="0.34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"/>
  <sheetViews>
    <sheetView rightToLeft="1" view="pageBreakPreview" zoomScale="115" zoomScaleNormal="100" zoomScaleSheetLayoutView="115" workbookViewId="0">
      <selection activeCell="A100" sqref="A100"/>
    </sheetView>
  </sheetViews>
  <sheetFormatPr defaultRowHeight="14.25" x14ac:dyDescent="0.2"/>
  <cols>
    <col min="1" max="1" width="45" customWidth="1"/>
    <col min="2" max="2" width="9.125" bestFit="1" customWidth="1"/>
    <col min="5" max="5" width="23" customWidth="1"/>
    <col min="8" max="8" width="17.625" customWidth="1"/>
  </cols>
  <sheetData>
    <row r="1" spans="1:10" s="2" customFormat="1" ht="15" x14ac:dyDescent="0.25">
      <c r="A1" s="2" t="str">
        <f>'נספח 1-מצרפי'!A1</f>
        <v xml:space="preserve">עוצ"מ אגודה שיתופית לניהול קופות גמל בע"מ - מצרפי </v>
      </c>
    </row>
    <row r="2" spans="1:10" s="2" customFormat="1" ht="15" x14ac:dyDescent="0.25">
      <c r="A2" s="22" t="s">
        <v>71</v>
      </c>
      <c r="B2" s="20">
        <f>'נספח 1-מצרפי'!B2</f>
        <v>44926</v>
      </c>
    </row>
    <row r="3" spans="1:10" ht="15" thickBot="1" x14ac:dyDescent="0.25"/>
    <row r="4" spans="1:10" s="4" customFormat="1" ht="15.75" thickBot="1" x14ac:dyDescent="0.3">
      <c r="A4" s="54"/>
      <c r="B4" s="34" t="s">
        <v>0</v>
      </c>
    </row>
    <row r="5" spans="1:10" s="4" customFormat="1" ht="17.25" thickBot="1" x14ac:dyDescent="0.3">
      <c r="A5" s="43" t="s">
        <v>48</v>
      </c>
      <c r="B5" s="42"/>
    </row>
    <row r="6" spans="1:10" s="4" customFormat="1" ht="17.25" thickBot="1" x14ac:dyDescent="0.3">
      <c r="A6" s="48" t="s">
        <v>68</v>
      </c>
      <c r="B6" s="29">
        <v>65.69</v>
      </c>
      <c r="E6" s="64"/>
      <c r="F6" s="65"/>
      <c r="J6" s="66"/>
    </row>
    <row r="7" spans="1:10" s="4" customFormat="1" ht="17.25" thickBot="1" x14ac:dyDescent="0.3">
      <c r="A7" s="48" t="s">
        <v>107</v>
      </c>
      <c r="B7" s="28">
        <v>69.47</v>
      </c>
      <c r="E7" s="64"/>
      <c r="F7" s="67"/>
      <c r="H7" s="64"/>
      <c r="I7" s="67"/>
      <c r="J7" s="66"/>
    </row>
    <row r="8" spans="1:10" s="4" customFormat="1" ht="17.25" thickBot="1" x14ac:dyDescent="0.3">
      <c r="A8" s="48" t="s">
        <v>101</v>
      </c>
      <c r="B8" s="28">
        <v>50.33</v>
      </c>
      <c r="E8" s="64"/>
      <c r="F8" s="67"/>
      <c r="H8" s="64"/>
      <c r="I8" s="67"/>
      <c r="J8" s="66"/>
    </row>
    <row r="9" spans="1:10" s="4" customFormat="1" ht="17.25" thickBot="1" x14ac:dyDescent="0.3">
      <c r="A9" s="48" t="s">
        <v>102</v>
      </c>
      <c r="B9" s="28">
        <v>1.6800000000000002</v>
      </c>
      <c r="E9" s="64"/>
      <c r="F9" s="67"/>
      <c r="H9" s="64"/>
      <c r="I9" s="67"/>
      <c r="J9" s="66"/>
    </row>
    <row r="10" spans="1:10" s="4" customFormat="1" ht="17.25" thickBot="1" x14ac:dyDescent="0.3">
      <c r="A10" s="48" t="s">
        <v>108</v>
      </c>
      <c r="B10" s="28">
        <v>130.38</v>
      </c>
      <c r="E10" s="64"/>
      <c r="F10" s="65"/>
      <c r="H10" s="64"/>
      <c r="I10" s="67"/>
      <c r="J10" s="66"/>
    </row>
    <row r="11" spans="1:10" s="4" customFormat="1" ht="17.25" thickBot="1" x14ac:dyDescent="0.3">
      <c r="A11" s="48" t="s">
        <v>135</v>
      </c>
      <c r="B11" s="28">
        <v>19.7</v>
      </c>
      <c r="E11" s="64"/>
      <c r="F11" s="65"/>
      <c r="H11" s="64"/>
      <c r="I11" s="67"/>
      <c r="J11" s="66"/>
    </row>
    <row r="12" spans="1:10" s="4" customFormat="1" ht="17.25" thickBot="1" x14ac:dyDescent="0.3">
      <c r="A12" s="48" t="s">
        <v>136</v>
      </c>
      <c r="B12" s="28">
        <v>26.24</v>
      </c>
      <c r="E12" s="64"/>
      <c r="F12" s="65"/>
      <c r="H12" s="64"/>
      <c r="I12" s="67"/>
      <c r="J12" s="66"/>
    </row>
    <row r="13" spans="1:10" s="4" customFormat="1" ht="17.25" thickBot="1" x14ac:dyDescent="0.3">
      <c r="A13" s="48" t="s">
        <v>114</v>
      </c>
      <c r="B13" s="28">
        <v>38.35</v>
      </c>
      <c r="E13" s="64"/>
      <c r="F13" s="67"/>
      <c r="H13" s="64"/>
      <c r="I13" s="67"/>
      <c r="J13" s="66"/>
    </row>
    <row r="14" spans="1:10" s="4" customFormat="1" ht="17.25" thickBot="1" x14ac:dyDescent="0.3">
      <c r="A14" s="48" t="s">
        <v>139</v>
      </c>
      <c r="B14" s="28">
        <v>13.48</v>
      </c>
      <c r="E14" s="64"/>
      <c r="F14" s="67"/>
      <c r="H14" s="64"/>
      <c r="I14" s="67"/>
      <c r="J14" s="66"/>
    </row>
    <row r="15" spans="1:10" s="4" customFormat="1" ht="17.25" thickBot="1" x14ac:dyDescent="0.3">
      <c r="A15" s="48" t="s">
        <v>115</v>
      </c>
      <c r="B15" s="28">
        <v>32.82</v>
      </c>
      <c r="E15" s="64"/>
      <c r="F15" s="67"/>
      <c r="H15" s="64"/>
      <c r="I15" s="67"/>
      <c r="J15" s="66"/>
    </row>
    <row r="16" spans="1:10" s="4" customFormat="1" ht="17.25" thickBot="1" x14ac:dyDescent="0.3">
      <c r="A16" s="48" t="s">
        <v>117</v>
      </c>
      <c r="B16" s="28">
        <v>31.259999999999998</v>
      </c>
      <c r="E16" s="64"/>
      <c r="F16" s="67"/>
      <c r="H16" s="64"/>
      <c r="I16" s="67"/>
      <c r="J16" s="66"/>
    </row>
    <row r="17" spans="1:10" s="4" customFormat="1" ht="17.25" thickBot="1" x14ac:dyDescent="0.3">
      <c r="A17" s="48" t="s">
        <v>118</v>
      </c>
      <c r="B17" s="28">
        <v>2.19</v>
      </c>
      <c r="E17" s="64"/>
      <c r="F17" s="67"/>
      <c r="H17" s="64"/>
      <c r="I17" s="67"/>
      <c r="J17" s="66"/>
    </row>
    <row r="18" spans="1:10" s="4" customFormat="1" ht="17.25" thickBot="1" x14ac:dyDescent="0.3">
      <c r="A18" s="48" t="s">
        <v>72</v>
      </c>
      <c r="B18" s="28">
        <v>102.1</v>
      </c>
      <c r="H18" s="64"/>
      <c r="I18" s="67"/>
      <c r="J18" s="66"/>
    </row>
    <row r="19" spans="1:10" s="4" customFormat="1" ht="15.75" customHeight="1" thickBot="1" x14ac:dyDescent="0.3">
      <c r="A19" s="55" t="s">
        <v>42</v>
      </c>
      <c r="B19" s="6"/>
    </row>
    <row r="20" spans="1:10" s="4" customFormat="1" ht="15.75" customHeight="1" thickBot="1" x14ac:dyDescent="0.3">
      <c r="A20" s="48" t="s">
        <v>38</v>
      </c>
      <c r="B20" s="7"/>
    </row>
    <row r="21" spans="1:10" s="4" customFormat="1" ht="17.25" thickBot="1" x14ac:dyDescent="0.3">
      <c r="A21" s="43" t="s">
        <v>49</v>
      </c>
      <c r="B21" s="27">
        <f>SUM(B6:B20)</f>
        <v>583.69000000000005</v>
      </c>
    </row>
    <row r="22" spans="1:10" s="4" customFormat="1" ht="17.25" thickBot="1" x14ac:dyDescent="0.3">
      <c r="A22" s="45"/>
      <c r="B22" s="5"/>
    </row>
    <row r="23" spans="1:10" s="4" customFormat="1" ht="17.25" thickBot="1" x14ac:dyDescent="0.3">
      <c r="A23" s="43" t="s">
        <v>50</v>
      </c>
      <c r="B23" s="5"/>
    </row>
    <row r="24" spans="1:10" s="4" customFormat="1" ht="17.25" thickBot="1" x14ac:dyDescent="0.3">
      <c r="A24" s="53" t="s">
        <v>41</v>
      </c>
      <c r="B24" s="5"/>
    </row>
    <row r="25" spans="1:10" s="4" customFormat="1" ht="15.75" customHeight="1" thickBot="1" x14ac:dyDescent="0.3">
      <c r="A25" s="55" t="s">
        <v>42</v>
      </c>
      <c r="B25" s="6"/>
    </row>
    <row r="26" spans="1:10" s="4" customFormat="1" ht="15" customHeight="1" thickBot="1" x14ac:dyDescent="0.3">
      <c r="A26" s="48" t="s">
        <v>38</v>
      </c>
      <c r="B26" s="7"/>
    </row>
    <row r="27" spans="1:10" s="4" customFormat="1" ht="17.25" thickBot="1" x14ac:dyDescent="0.3">
      <c r="A27" s="43" t="s">
        <v>51</v>
      </c>
      <c r="B27" s="42"/>
    </row>
    <row r="28" spans="1:10" s="4" customFormat="1" ht="17.25" thickBot="1" x14ac:dyDescent="0.3">
      <c r="A28" s="45"/>
      <c r="B28" s="42"/>
    </row>
    <row r="29" spans="1:10" s="4" customFormat="1" ht="17.25" thickBot="1" x14ac:dyDescent="0.3">
      <c r="A29" s="43" t="s">
        <v>52</v>
      </c>
      <c r="B29" s="42"/>
    </row>
    <row r="30" spans="1:10" s="4" customFormat="1" ht="17.25" thickBot="1" x14ac:dyDescent="0.3">
      <c r="A30" s="53" t="s">
        <v>41</v>
      </c>
      <c r="B30" s="5"/>
    </row>
    <row r="31" spans="1:10" s="4" customFormat="1" ht="15.75" customHeight="1" thickBot="1" x14ac:dyDescent="0.3">
      <c r="A31" s="55" t="s">
        <v>42</v>
      </c>
      <c r="B31" s="6"/>
    </row>
    <row r="32" spans="1:10" s="4" customFormat="1" ht="15.75" customHeight="1" thickBot="1" x14ac:dyDescent="0.3">
      <c r="A32" s="48" t="s">
        <v>38</v>
      </c>
      <c r="B32" s="7"/>
    </row>
    <row r="33" spans="1:6" s="4" customFormat="1" ht="17.25" thickBot="1" x14ac:dyDescent="0.3">
      <c r="A33" s="43" t="s">
        <v>53</v>
      </c>
      <c r="B33" s="42"/>
    </row>
    <row r="34" spans="1:6" s="4" customFormat="1" ht="17.25" thickBot="1" x14ac:dyDescent="0.3">
      <c r="A34" s="45"/>
      <c r="B34" s="5"/>
    </row>
    <row r="35" spans="1:6" s="4" customFormat="1" ht="15" customHeight="1" thickBot="1" x14ac:dyDescent="0.3">
      <c r="A35" s="56" t="s">
        <v>54</v>
      </c>
      <c r="B35" s="6"/>
    </row>
    <row r="36" spans="1:6" s="4" customFormat="1" ht="17.25" thickBot="1" x14ac:dyDescent="0.3">
      <c r="A36" s="57" t="s">
        <v>55</v>
      </c>
      <c r="B36" s="7"/>
    </row>
    <row r="37" spans="1:6" s="4" customFormat="1" ht="17.25" thickBot="1" x14ac:dyDescent="0.3">
      <c r="A37" s="53" t="s">
        <v>59</v>
      </c>
      <c r="B37" s="5"/>
    </row>
    <row r="38" spans="1:6" s="4" customFormat="1" ht="17.25" thickBot="1" x14ac:dyDescent="0.3">
      <c r="A38" s="53" t="s">
        <v>60</v>
      </c>
      <c r="B38" s="42"/>
    </row>
    <row r="39" spans="1:6" s="4" customFormat="1" ht="17.25" thickBot="1" x14ac:dyDescent="0.3">
      <c r="A39" s="53" t="s">
        <v>38</v>
      </c>
      <c r="B39" s="5"/>
    </row>
    <row r="40" spans="1:6" s="4" customFormat="1" ht="17.25" thickBot="1" x14ac:dyDescent="0.3">
      <c r="A40" s="43" t="s">
        <v>56</v>
      </c>
      <c r="B40" s="5"/>
    </row>
    <row r="41" spans="1:6" s="4" customFormat="1" ht="17.25" thickBot="1" x14ac:dyDescent="0.3">
      <c r="A41" s="53" t="s">
        <v>138</v>
      </c>
      <c r="B41" s="5">
        <f>44.88+0.8+2.67</f>
        <v>48.35</v>
      </c>
    </row>
    <row r="42" spans="1:6" s="4" customFormat="1" ht="17.25" thickBot="1" x14ac:dyDescent="0.3">
      <c r="A42" s="53" t="s">
        <v>60</v>
      </c>
      <c r="B42" s="5"/>
    </row>
    <row r="43" spans="1:6" s="4" customFormat="1" ht="17.25" thickBot="1" x14ac:dyDescent="0.3">
      <c r="A43" s="53" t="s">
        <v>38</v>
      </c>
      <c r="B43" s="42"/>
    </row>
    <row r="44" spans="1:6" s="4" customFormat="1" ht="17.25" thickBot="1" x14ac:dyDescent="0.3">
      <c r="A44" s="43" t="s">
        <v>57</v>
      </c>
      <c r="B44" s="42"/>
    </row>
    <row r="45" spans="1:6" s="4" customFormat="1" ht="17.25" thickBot="1" x14ac:dyDescent="0.3">
      <c r="A45" s="45"/>
      <c r="B45" s="5"/>
    </row>
    <row r="46" spans="1:6" s="4" customFormat="1" ht="17.25" thickBot="1" x14ac:dyDescent="0.3">
      <c r="A46" s="43" t="s">
        <v>95</v>
      </c>
      <c r="B46" s="5"/>
    </row>
    <row r="47" spans="1:6" s="4" customFormat="1" ht="17.25" thickBot="1" x14ac:dyDescent="0.3">
      <c r="A47" s="43" t="s">
        <v>98</v>
      </c>
      <c r="B47" s="5"/>
    </row>
    <row r="48" spans="1:6" s="4" customFormat="1" ht="17.25" thickBot="1" x14ac:dyDescent="0.3">
      <c r="A48" s="53" t="s">
        <v>121</v>
      </c>
      <c r="B48" s="18">
        <v>-0.40507674822424283</v>
      </c>
      <c r="D48" s="66"/>
      <c r="E48" s="68"/>
      <c r="F48" s="69"/>
    </row>
    <row r="49" spans="1:6" s="4" customFormat="1" ht="17.25" thickBot="1" x14ac:dyDescent="0.3">
      <c r="A49" s="53" t="s">
        <v>109</v>
      </c>
      <c r="B49" s="18">
        <v>-2.5408221241807869</v>
      </c>
      <c r="D49" s="66"/>
      <c r="E49" s="68"/>
      <c r="F49" s="69"/>
    </row>
    <row r="50" spans="1:6" s="4" customFormat="1" ht="17.25" thickBot="1" x14ac:dyDescent="0.3">
      <c r="A50" s="53" t="s">
        <v>73</v>
      </c>
      <c r="B50" s="18">
        <v>-1.5730488677709245</v>
      </c>
      <c r="D50" s="66"/>
      <c r="E50" s="68"/>
      <c r="F50" s="69"/>
    </row>
    <row r="51" spans="1:6" s="4" customFormat="1" ht="17.25" thickBot="1" x14ac:dyDescent="0.3">
      <c r="A51" s="53" t="s">
        <v>74</v>
      </c>
      <c r="B51" s="18">
        <v>-1.4447652744275508</v>
      </c>
      <c r="D51" s="66"/>
      <c r="E51" s="64"/>
      <c r="F51" s="70"/>
    </row>
    <row r="52" spans="1:6" s="4" customFormat="1" ht="17.25" thickBot="1" x14ac:dyDescent="0.3">
      <c r="A52" s="53" t="s">
        <v>122</v>
      </c>
      <c r="B52" s="18">
        <v>-0.51436855515067725</v>
      </c>
      <c r="D52" s="66"/>
      <c r="E52" s="64"/>
      <c r="F52" s="70"/>
    </row>
    <row r="53" spans="1:6" s="4" customFormat="1" ht="17.25" thickBot="1" x14ac:dyDescent="0.3">
      <c r="A53" s="53" t="s">
        <v>123</v>
      </c>
      <c r="B53" s="18">
        <v>-0.28135412171647084</v>
      </c>
      <c r="D53" s="66"/>
      <c r="E53" s="64"/>
      <c r="F53" s="70"/>
    </row>
    <row r="54" spans="1:6" s="4" customFormat="1" ht="17.25" thickBot="1" x14ac:dyDescent="0.3">
      <c r="A54" s="53" t="s">
        <v>75</v>
      </c>
      <c r="B54" s="18">
        <v>-2.3171281565020134</v>
      </c>
      <c r="D54" s="66"/>
      <c r="E54" s="64"/>
      <c r="F54" s="70"/>
    </row>
    <row r="55" spans="1:6" s="4" customFormat="1" ht="17.25" thickBot="1" x14ac:dyDescent="0.3">
      <c r="A55" s="53" t="s">
        <v>75</v>
      </c>
      <c r="B55" s="18">
        <v>-0.47622918635217504</v>
      </c>
      <c r="D55" s="66"/>
      <c r="E55" s="64"/>
      <c r="F55" s="70"/>
    </row>
    <row r="56" spans="1:6" s="4" customFormat="1" ht="17.25" thickBot="1" x14ac:dyDescent="0.3">
      <c r="A56" s="53" t="s">
        <v>110</v>
      </c>
      <c r="B56" s="18">
        <v>-0.44126976232209919</v>
      </c>
      <c r="D56" s="66"/>
      <c r="E56" s="64"/>
      <c r="F56" s="70"/>
    </row>
    <row r="57" spans="1:6" s="4" customFormat="1" ht="17.25" thickBot="1" x14ac:dyDescent="0.3">
      <c r="A57" s="53" t="s">
        <v>119</v>
      </c>
      <c r="B57" s="18">
        <v>-0.23322394663111348</v>
      </c>
      <c r="D57" s="66"/>
      <c r="E57" s="64"/>
      <c r="F57" s="70"/>
    </row>
    <row r="58" spans="1:6" s="4" customFormat="1" ht="17.25" thickBot="1" x14ac:dyDescent="0.3">
      <c r="A58" s="53" t="s">
        <v>124</v>
      </c>
      <c r="B58" s="18">
        <v>-0.29596805273954607</v>
      </c>
      <c r="D58" s="66"/>
      <c r="E58" s="64"/>
      <c r="F58" s="70"/>
    </row>
    <row r="59" spans="1:6" s="4" customFormat="1" ht="17.25" thickBot="1" x14ac:dyDescent="0.3">
      <c r="A59" s="53" t="s">
        <v>125</v>
      </c>
      <c r="B59" s="18">
        <v>-0.21014569516916454</v>
      </c>
      <c r="D59" s="66"/>
      <c r="E59" s="64"/>
      <c r="F59" s="70"/>
    </row>
    <row r="60" spans="1:6" s="4" customFormat="1" ht="17.25" thickBot="1" x14ac:dyDescent="0.3">
      <c r="A60" s="53" t="s">
        <v>111</v>
      </c>
      <c r="B60" s="18">
        <v>0.9102168636194069</v>
      </c>
      <c r="D60" s="66"/>
      <c r="E60" s="64"/>
      <c r="F60" s="70"/>
    </row>
    <row r="61" spans="1:6" s="4" customFormat="1" ht="17.25" thickBot="1" x14ac:dyDescent="0.3">
      <c r="A61" s="53" t="s">
        <v>126</v>
      </c>
      <c r="B61" s="18">
        <v>-0.25184661304652123</v>
      </c>
      <c r="D61" s="66"/>
      <c r="E61" s="64"/>
      <c r="F61" s="70"/>
    </row>
    <row r="62" spans="1:6" s="4" customFormat="1" ht="17.25" thickBot="1" x14ac:dyDescent="0.3">
      <c r="A62" s="53" t="s">
        <v>76</v>
      </c>
      <c r="B62" s="18">
        <v>-1.0315388094673743</v>
      </c>
      <c r="D62" s="66"/>
      <c r="E62" s="64"/>
      <c r="F62" s="70"/>
    </row>
    <row r="63" spans="1:6" s="4" customFormat="1" ht="17.25" thickBot="1" x14ac:dyDescent="0.3">
      <c r="A63" s="53" t="s">
        <v>127</v>
      </c>
      <c r="B63" s="18">
        <v>0.97234514890737678</v>
      </c>
      <c r="D63" s="66"/>
      <c r="E63" s="64"/>
      <c r="F63" s="70"/>
    </row>
    <row r="64" spans="1:6" s="4" customFormat="1" ht="17.25" thickBot="1" x14ac:dyDescent="0.3">
      <c r="A64" s="53" t="s">
        <v>129</v>
      </c>
      <c r="B64" s="18">
        <v>-0.19249134537982276</v>
      </c>
      <c r="D64" s="66"/>
      <c r="E64" s="64"/>
      <c r="F64" s="70"/>
    </row>
    <row r="65" spans="1:6" s="4" customFormat="1" ht="17.25" thickBot="1" x14ac:dyDescent="0.3">
      <c r="A65" s="53" t="s">
        <v>131</v>
      </c>
      <c r="B65" s="62">
        <v>-3.7179360344162096E-2</v>
      </c>
      <c r="D65" s="66"/>
      <c r="E65" s="64"/>
      <c r="F65" s="70"/>
    </row>
    <row r="66" spans="1:6" s="4" customFormat="1" ht="17.25" thickBot="1" x14ac:dyDescent="0.3">
      <c r="A66" s="53" t="s">
        <v>140</v>
      </c>
      <c r="B66" s="18">
        <v>-4.7660477170214662E-2</v>
      </c>
      <c r="D66" s="66"/>
      <c r="E66" s="64"/>
      <c r="F66" s="70"/>
    </row>
    <row r="67" spans="1:6" s="4" customFormat="1" ht="17.25" thickBot="1" x14ac:dyDescent="0.3">
      <c r="A67" s="53" t="s">
        <v>133</v>
      </c>
      <c r="B67" s="18">
        <v>-0.03</v>
      </c>
      <c r="D67" s="66"/>
    </row>
    <row r="68" spans="1:6" s="4" customFormat="1" ht="17.25" thickBot="1" x14ac:dyDescent="0.3">
      <c r="A68" s="53"/>
      <c r="B68" s="18"/>
      <c r="D68" s="66"/>
    </row>
    <row r="69" spans="1:6" s="4" customFormat="1" ht="17.25" thickBot="1" x14ac:dyDescent="0.3">
      <c r="A69" s="43" t="s">
        <v>97</v>
      </c>
      <c r="B69" s="5"/>
      <c r="D69" s="66"/>
    </row>
    <row r="70" spans="1:6" s="4" customFormat="1" ht="17.25" thickBot="1" x14ac:dyDescent="0.3">
      <c r="A70" s="45" t="s">
        <v>99</v>
      </c>
      <c r="B70" s="18">
        <v>71.060279999999992</v>
      </c>
      <c r="D70" s="66"/>
      <c r="E70" s="68"/>
      <c r="F70" s="69"/>
    </row>
    <row r="71" spans="1:6" s="4" customFormat="1" ht="17.25" thickBot="1" x14ac:dyDescent="0.3">
      <c r="A71" s="45" t="s">
        <v>77</v>
      </c>
      <c r="B71" s="18">
        <v>1.2476799999999997</v>
      </c>
      <c r="D71" s="66"/>
      <c r="E71" s="64"/>
      <c r="F71" s="70"/>
    </row>
    <row r="72" spans="1:6" s="4" customFormat="1" ht="17.25" thickBot="1" x14ac:dyDescent="0.3">
      <c r="A72" s="45" t="s">
        <v>78</v>
      </c>
      <c r="B72" s="18">
        <v>1.44509</v>
      </c>
      <c r="D72" s="66"/>
      <c r="E72" s="64"/>
      <c r="F72" s="70"/>
    </row>
    <row r="73" spans="1:6" s="4" customFormat="1" ht="17.25" thickBot="1" x14ac:dyDescent="0.3">
      <c r="A73" s="45" t="s">
        <v>112</v>
      </c>
      <c r="B73" s="18">
        <v>20.722389999999997</v>
      </c>
      <c r="D73" s="66"/>
      <c r="E73" s="64"/>
      <c r="F73" s="70"/>
    </row>
    <row r="74" spans="1:6" s="4" customFormat="1" ht="17.25" thickBot="1" x14ac:dyDescent="0.3">
      <c r="A74" s="45" t="s">
        <v>79</v>
      </c>
      <c r="B74" s="18">
        <v>0.18286000000000002</v>
      </c>
      <c r="D74" s="66"/>
      <c r="E74" s="64"/>
      <c r="F74" s="70"/>
    </row>
    <row r="75" spans="1:6" s="4" customFormat="1" ht="17.25" thickBot="1" x14ac:dyDescent="0.3">
      <c r="A75" s="45" t="s">
        <v>80</v>
      </c>
      <c r="B75" s="18">
        <v>0.53288999999999986</v>
      </c>
      <c r="D75" s="66"/>
      <c r="E75" s="64"/>
      <c r="F75" s="70"/>
    </row>
    <row r="76" spans="1:6" s="4" customFormat="1" ht="17.25" thickBot="1" x14ac:dyDescent="0.3">
      <c r="A76" s="45" t="s">
        <v>81</v>
      </c>
      <c r="B76" s="18">
        <v>2.7709900000000003</v>
      </c>
      <c r="D76" s="66"/>
      <c r="E76" s="64"/>
      <c r="F76" s="70"/>
    </row>
    <row r="77" spans="1:6" s="4" customFormat="1" ht="17.25" thickBot="1" x14ac:dyDescent="0.3">
      <c r="A77" s="45" t="s">
        <v>103</v>
      </c>
      <c r="B77" s="18">
        <v>7.1600900000000012</v>
      </c>
      <c r="D77" s="66"/>
      <c r="E77" s="64"/>
      <c r="F77" s="70"/>
    </row>
    <row r="78" spans="1:6" s="4" customFormat="1" ht="17.25" thickBot="1" x14ac:dyDescent="0.3">
      <c r="A78" s="45" t="s">
        <v>120</v>
      </c>
      <c r="B78" s="18">
        <v>2.1178900000000001</v>
      </c>
      <c r="D78" s="66"/>
      <c r="E78" s="64"/>
      <c r="F78" s="70"/>
    </row>
    <row r="79" spans="1:6" s="4" customFormat="1" ht="17.25" thickBot="1" x14ac:dyDescent="0.3">
      <c r="A79" s="45" t="s">
        <v>104</v>
      </c>
      <c r="B79" s="18">
        <v>0.52466999999999997</v>
      </c>
      <c r="D79" s="66"/>
      <c r="E79" s="64"/>
      <c r="F79" s="70"/>
    </row>
    <row r="80" spans="1:6" s="4" customFormat="1" ht="17.25" thickBot="1" x14ac:dyDescent="0.3">
      <c r="A80" s="45" t="s">
        <v>105</v>
      </c>
      <c r="B80" s="18">
        <v>4.2030000000000003</v>
      </c>
      <c r="D80" s="66"/>
      <c r="E80" s="64"/>
      <c r="F80" s="70"/>
    </row>
    <row r="81" spans="1:6" s="4" customFormat="1" ht="17.25" thickBot="1" x14ac:dyDescent="0.3">
      <c r="A81" s="45" t="s">
        <v>116</v>
      </c>
      <c r="B81" s="18">
        <v>14.76</v>
      </c>
      <c r="D81" s="66"/>
      <c r="E81" s="64"/>
      <c r="F81" s="70"/>
    </row>
    <row r="82" spans="1:6" s="4" customFormat="1" ht="17.25" thickBot="1" x14ac:dyDescent="0.3">
      <c r="A82" s="45" t="s">
        <v>82</v>
      </c>
      <c r="B82" s="18">
        <v>5.1964800000000002</v>
      </c>
      <c r="D82" s="66"/>
      <c r="E82" s="64"/>
      <c r="F82" s="70"/>
    </row>
    <row r="83" spans="1:6" s="4" customFormat="1" ht="17.25" thickBot="1" x14ac:dyDescent="0.3">
      <c r="A83" s="45" t="s">
        <v>113</v>
      </c>
      <c r="B83" s="18">
        <v>5.5665799999999992</v>
      </c>
      <c r="D83" s="66"/>
      <c r="E83" s="64"/>
      <c r="F83" s="70"/>
    </row>
    <row r="84" spans="1:6" s="4" customFormat="1" ht="17.25" thickBot="1" x14ac:dyDescent="0.3">
      <c r="A84" s="45" t="s">
        <v>83</v>
      </c>
      <c r="B84" s="18">
        <v>1.0404</v>
      </c>
      <c r="D84" s="66"/>
      <c r="E84" s="64"/>
      <c r="F84" s="70"/>
    </row>
    <row r="85" spans="1:6" s="4" customFormat="1" ht="17.25" thickBot="1" x14ac:dyDescent="0.3">
      <c r="A85" s="45" t="s">
        <v>137</v>
      </c>
      <c r="B85" s="18">
        <v>2.3505099999999999</v>
      </c>
      <c r="D85" s="66"/>
      <c r="E85" s="64"/>
      <c r="F85" s="70"/>
    </row>
    <row r="86" spans="1:6" s="4" customFormat="1" ht="17.25" thickBot="1" x14ac:dyDescent="0.3">
      <c r="A86" s="45" t="s">
        <v>128</v>
      </c>
      <c r="B86" s="18">
        <v>2.2599999999999992E-2</v>
      </c>
      <c r="D86" s="66"/>
      <c r="E86" s="64"/>
      <c r="F86" s="70"/>
    </row>
    <row r="87" spans="1:6" s="4" customFormat="1" ht="17.25" thickBot="1" x14ac:dyDescent="0.3">
      <c r="A87" s="45" t="s">
        <v>84</v>
      </c>
      <c r="B87" s="18">
        <v>3.4804300000000001</v>
      </c>
      <c r="D87" s="66"/>
      <c r="E87" s="64"/>
      <c r="F87" s="70"/>
    </row>
    <row r="88" spans="1:6" s="4" customFormat="1" ht="17.25" thickBot="1" x14ac:dyDescent="0.3">
      <c r="A88" s="45" t="s">
        <v>85</v>
      </c>
      <c r="B88" s="18">
        <v>1.5176399999999997</v>
      </c>
      <c r="D88" s="66"/>
      <c r="E88" s="64"/>
      <c r="F88" s="70"/>
    </row>
    <row r="89" spans="1:6" s="4" customFormat="1" ht="17.25" thickBot="1" x14ac:dyDescent="0.3">
      <c r="A89" s="45" t="s">
        <v>86</v>
      </c>
      <c r="B89" s="18">
        <v>0.23327999999999999</v>
      </c>
      <c r="D89" s="66"/>
      <c r="E89" s="64"/>
      <c r="F89" s="70"/>
    </row>
    <row r="90" spans="1:6" s="4" customFormat="1" ht="17.25" thickBot="1" x14ac:dyDescent="0.3">
      <c r="A90" s="45" t="s">
        <v>87</v>
      </c>
      <c r="B90" s="18">
        <v>0.58882999999999996</v>
      </c>
      <c r="D90" s="66"/>
      <c r="E90" s="64"/>
      <c r="F90" s="70"/>
    </row>
    <row r="91" spans="1:6" s="4" customFormat="1" ht="17.25" thickBot="1" x14ac:dyDescent="0.3">
      <c r="A91" s="45" t="s">
        <v>88</v>
      </c>
      <c r="B91" s="18">
        <v>0.30892000000000008</v>
      </c>
      <c r="D91" s="66"/>
      <c r="E91" s="64"/>
      <c r="F91" s="70"/>
    </row>
    <row r="92" spans="1:6" s="4" customFormat="1" ht="17.25" thickBot="1" x14ac:dyDescent="0.3">
      <c r="A92" s="45" t="s">
        <v>89</v>
      </c>
      <c r="B92" s="18">
        <v>2.5741900000000002</v>
      </c>
      <c r="D92" s="66"/>
      <c r="E92" s="64"/>
      <c r="F92" s="70"/>
    </row>
    <row r="93" spans="1:6" s="4" customFormat="1" ht="17.25" thickBot="1" x14ac:dyDescent="0.3">
      <c r="A93" s="45" t="s">
        <v>90</v>
      </c>
      <c r="B93" s="18">
        <v>8.5575999999999972</v>
      </c>
      <c r="D93" s="66"/>
      <c r="E93" s="64"/>
      <c r="F93" s="70"/>
    </row>
    <row r="94" spans="1:6" s="4" customFormat="1" ht="17.25" thickBot="1" x14ac:dyDescent="0.3">
      <c r="A94" s="45" t="s">
        <v>132</v>
      </c>
      <c r="B94" s="18">
        <v>1.3572299999999999</v>
      </c>
      <c r="D94" s="66"/>
      <c r="E94" s="64"/>
      <c r="F94" s="70"/>
    </row>
    <row r="95" spans="1:6" s="4" customFormat="1" ht="17.25" thickBot="1" x14ac:dyDescent="0.3">
      <c r="A95" s="45" t="s">
        <v>91</v>
      </c>
      <c r="B95" s="18">
        <v>4.8385099999999994</v>
      </c>
      <c r="D95" s="66"/>
      <c r="E95" s="64"/>
      <c r="F95" s="70"/>
    </row>
    <row r="96" spans="1:6" s="4" customFormat="1" ht="17.25" thickBot="1" x14ac:dyDescent="0.3">
      <c r="A96" s="45" t="s">
        <v>106</v>
      </c>
      <c r="B96" s="18">
        <v>-8.3570986131362591E-3</v>
      </c>
      <c r="D96" s="66"/>
    </row>
    <row r="97" spans="1:4" s="4" customFormat="1" ht="17.25" thickBot="1" x14ac:dyDescent="0.3">
      <c r="A97" s="63"/>
      <c r="B97" s="18"/>
      <c r="D97" s="66"/>
    </row>
    <row r="98" spans="1:4" s="16" customFormat="1" ht="17.25" thickBot="1" x14ac:dyDescent="0.3">
      <c r="A98" s="43" t="s">
        <v>96</v>
      </c>
      <c r="B98" s="10">
        <f>SUM(B48:B97)</f>
        <v>153.91111781731883</v>
      </c>
    </row>
    <row r="99" spans="1:4" s="4" customFormat="1" ht="17.25" thickBot="1" x14ac:dyDescent="0.3">
      <c r="A99" s="43" t="s">
        <v>58</v>
      </c>
      <c r="B99" s="10">
        <f>+B21+B98</f>
        <v>737.60111781731894</v>
      </c>
    </row>
    <row r="100" spans="1:4" s="4" customFormat="1" ht="17.25" thickBot="1" x14ac:dyDescent="0.3">
      <c r="A100" s="43" t="s">
        <v>47</v>
      </c>
      <c r="B100" s="15">
        <f>'נספח 1-מצרפי'!B38</f>
        <v>657222</v>
      </c>
    </row>
  </sheetData>
  <phoneticPr fontId="14" type="noConversion"/>
  <pageMargins left="0.70866141732283472" right="0.70866141732283472" top="0.35433070866141736" bottom="0.15748031496062992" header="0.31496062992125984" footer="0.15748031496062992"/>
  <pageSetup paperSize="9" scale="72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4</vt:i4>
      </vt:variant>
    </vt:vector>
  </HeadingPairs>
  <TitlesOfParts>
    <vt:vector size="11" baseType="lpstr">
      <vt:lpstr>נספח 1-מצרפי</vt:lpstr>
      <vt:lpstr>נספח 1-מסלול לבני 50 ומטה</vt:lpstr>
      <vt:lpstr>נספח 1-מסלול לבני 50 עד 60</vt:lpstr>
      <vt:lpstr>נספח 1-מסלול לבני 60 ומעלה</vt:lpstr>
      <vt:lpstr>נספח 1-מסלול אגח</vt:lpstr>
      <vt:lpstr>נספח 2-מצרפי</vt:lpstr>
      <vt:lpstr>נספח 3-מצרפי</vt:lpstr>
      <vt:lpstr>'נספח 1-מסלול לבני 50 ומטה'!WPrint_Area_W</vt:lpstr>
      <vt:lpstr>'נספח 1-מצרפי'!WPrint_Area_W</vt:lpstr>
      <vt:lpstr>'נספח 3-מצרפי'!WPrint_Area_W</vt:lpstr>
      <vt:lpstr>'נספח 3-מצרפי'!WPrint_TitlesW</vt:lpstr>
    </vt:vector>
  </TitlesOfParts>
  <Company>Otzem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Volokh</dc:creator>
  <cp:lastModifiedBy>Victor Volokh</cp:lastModifiedBy>
  <cp:lastPrinted>2023-02-15T08:03:54Z</cp:lastPrinted>
  <dcterms:created xsi:type="dcterms:W3CDTF">2015-03-18T07:54:45Z</dcterms:created>
  <dcterms:modified xsi:type="dcterms:W3CDTF">2023-03-14T05:34:53Z</dcterms:modified>
</cp:coreProperties>
</file>