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ulip\Desktop\"/>
    </mc:Choice>
  </mc:AlternateContent>
  <xr:revisionPtr revIDLastSave="0" documentId="13_ncr:1_{6360B2BB-8E9A-409D-91C9-7A79A7E4187F}" xr6:coauthVersionLast="47" xr6:coauthVersionMax="47" xr10:uidLastSave="{00000000-0000-0000-0000-000000000000}"/>
  <bookViews>
    <workbookView xWindow="-120" yWindow="-120" windowWidth="29040" windowHeight="15840" tabRatio="702" xr2:uid="{00000000-000D-0000-FFFF-FFFF00000000}"/>
  </bookViews>
  <sheets>
    <sheet name="נספח 1-מצרפי" sheetId="1" r:id="rId1"/>
    <sheet name="נספח 1-מסלול לבני 50 ומטה" sheetId="4" r:id="rId2"/>
    <sheet name="נספח 1-מסלול לבני 50 עד 60" sheetId="5" r:id="rId3"/>
    <sheet name="נספח 1-מסלול לבני 60 ומעלה" sheetId="6" r:id="rId4"/>
    <sheet name="נספח 1-מסלול אג&quot;ח ממשלות" sheetId="7" r:id="rId5"/>
    <sheet name="נספח 2-מצרפי" sheetId="2" r:id="rId6"/>
    <sheet name="נספח 3-מצרפי" sheetId="3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1">'נספח 1-מסלול לבני 50 ומטה'!$A$1:$B$38</definedName>
    <definedName name="_xlnm.Print_Area" localSheetId="0">'נספח 1-מצרפי'!$A$1:$B$38</definedName>
    <definedName name="_xlnm.Print_Area" localSheetId="6">'נספח 3-מצרפי'!$A$1:$B$94</definedName>
    <definedName name="_xlnm.Print_Titles" localSheetId="6">'נספח 3-מצרפי'!$1:$4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7" l="1"/>
  <c r="B23" i="7"/>
  <c r="B35" i="7" s="1"/>
  <c r="B11" i="7"/>
  <c r="B7" i="7"/>
  <c r="B24" i="6"/>
  <c r="B23" i="6"/>
  <c r="B20" i="6"/>
  <c r="B11" i="6"/>
  <c r="B7" i="6"/>
  <c r="B32" i="6" s="1"/>
  <c r="B36" i="6" s="1"/>
  <c r="B24" i="5"/>
  <c r="B23" i="5"/>
  <c r="B20" i="5"/>
  <c r="B11" i="5"/>
  <c r="B7" i="5"/>
  <c r="B32" i="5" s="1"/>
  <c r="B36" i="5" s="1"/>
  <c r="B24" i="4"/>
  <c r="B23" i="4"/>
  <c r="B20" i="4"/>
  <c r="B35" i="4" s="1"/>
  <c r="B11" i="4"/>
  <c r="B7" i="4"/>
  <c r="B35" i="5" l="1"/>
  <c r="B32" i="7"/>
  <c r="B36" i="7" s="1"/>
  <c r="B32" i="4"/>
  <c r="B36" i="4" s="1"/>
  <c r="B35" i="6"/>
  <c r="B31" i="2"/>
  <c r="B92" i="3" l="1"/>
  <c r="B23" i="1" l="1"/>
  <c r="B21" i="2" l="1"/>
  <c r="B94" i="3" l="1"/>
  <c r="A59" i="2" l="1"/>
  <c r="B7" i="1" l="1"/>
  <c r="B59" i="2" l="1"/>
  <c r="B18" i="3"/>
  <c r="B20" i="1" s="1"/>
  <c r="B32" i="2"/>
  <c r="B11" i="1" s="1"/>
  <c r="B58" i="2" l="1"/>
  <c r="A1" i="3"/>
  <c r="A1" i="2"/>
  <c r="B24" i="1" l="1"/>
  <c r="B93" i="3" l="1"/>
  <c r="B32" i="1"/>
  <c r="B36" i="1" s="1"/>
  <c r="B35" i="1"/>
</calcChain>
</file>

<file path=xl/sharedStrings.xml><?xml version="1.0" encoding="utf-8"?>
<sst xmlns="http://schemas.openxmlformats.org/spreadsheetml/2006/main" count="286" uniqueCount="138">
  <si>
    <t>אלפי ש"ח</t>
  </si>
  <si>
    <t>1. סה"כ עמלות קנייה ומכירה</t>
  </si>
  <si>
    <t>א.סך עמלות קנייה ומכירה לצדדים קשורים</t>
  </si>
  <si>
    <t>ב.סך עמלות קנייה ומכירה לצדדים שאינם קשורים</t>
  </si>
  <si>
    <t>2. סה"כ עמלות קסטודיאן</t>
  </si>
  <si>
    <t>א.סך עמלות קסטודיאן לצדדים קשורים</t>
  </si>
  <si>
    <t>ב.סך עמלות קסטודיאן לצדדים שאינם קשורים</t>
  </si>
  <si>
    <t>3. סה"כ מהשקעות לא סחירות</t>
  </si>
  <si>
    <t>א.סך הוצאות הנובעות מהשקעה בניירות ערך לא סחירים שאינם לצורך מימון פרויקטים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</si>
  <si>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</si>
  <si>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</si>
  <si>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</si>
  <si>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 xml:space="preserve">א.סך תשלומים הנובעים מהשקעה בקרנות השקעה בישראל </t>
  </si>
  <si>
    <t>ב. סך תשלומים הנובעים מהשקעה בקרנות השקעה בחו"ל</t>
  </si>
  <si>
    <t>ג.סך תשלומים למנהלי תיקים ישראלים בגין השקעה בחו"ל</t>
  </si>
  <si>
    <t xml:space="preserve">ד. סך תשלומים למנהלי תיקים זרים </t>
  </si>
  <si>
    <t>ז.סך תשלומים בגין השקעה בקרנות נאמנות ישראליות</t>
  </si>
  <si>
    <t>ח.סך תשלומים בגין השקעה בקרנות נאמנות זרות</t>
  </si>
  <si>
    <t>5. סה"כ הוצאות אחרות</t>
  </si>
  <si>
    <t>א.סך הוצאות בעד ניהול תביעות</t>
  </si>
  <si>
    <t>ב.סך הוצאות בעד מתן משכנתאות</t>
  </si>
  <si>
    <t>7. שיעור הוצאות ישירות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</si>
  <si>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</si>
  <si>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</si>
  <si>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</si>
  <si>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</si>
  <si>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</si>
  <si>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</si>
  <si>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</si>
  <si>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</si>
  <si>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</si>
  <si>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</si>
  <si>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הוצאה הנובעת בעד ניהול תביעה או תובענה</t>
  </si>
  <si>
    <r>
      <t>6. סה"כ הוצאות ישירות</t>
    </r>
    <r>
      <rPr>
        <sz val="10"/>
        <color theme="1"/>
        <rFont val="David"/>
        <family val="2"/>
        <charset val="177"/>
      </rPr>
      <t xml:space="preserve"> (סיכום סעיפים 1 עד 5)</t>
    </r>
  </si>
  <si>
    <r>
      <t>א.</t>
    </r>
    <r>
      <rPr>
        <sz val="7"/>
        <color theme="1"/>
        <rFont val="David"/>
        <family val="2"/>
        <charset val="177"/>
      </rPr>
      <t xml:space="preserve">        </t>
    </r>
    <r>
      <rPr>
        <sz val="10"/>
        <color theme="1"/>
        <rFont val="David"/>
        <family val="2"/>
        <charset val="177"/>
      </rPr>
      <t>שיעור סך ההוצאות הישירות, שההוצאה בגינן מוגבלת לשיעור של 0.25% לפי התקנות (באחוזים) (סיכום סעיפים 3א,4, 5ב חלקי סך נכסים)</t>
    </r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</si>
  <si>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ברוקר א'</t>
    </r>
  </si>
  <si>
    <r>
      <t>(2)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ברוקר ב'</t>
    </r>
  </si>
  <si>
    <r>
      <t>(3)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אחרים</t>
    </r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</si>
  <si>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קסטודיאן א'</t>
    </r>
  </si>
  <si>
    <r>
      <t>(2)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קסטודיאן ב'</t>
    </r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</si>
  <si>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גוף/יחיד א'</t>
    </r>
  </si>
  <si>
    <r>
      <t>(2)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גוף/יחיד ב'</t>
    </r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</si>
  <si>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</si>
  <si>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</si>
  <si>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</si>
  <si>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</si>
  <si>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</si>
  <si>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</si>
  <si>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</si>
  <si>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</si>
  <si>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</si>
  <si>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</si>
  <si>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</si>
  <si>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</si>
  <si>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</si>
  <si>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</si>
  <si>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סך הכל עמלות ניהול חיצוני</t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</si>
  <si>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מנהל קרנות א'</t>
    </r>
  </si>
  <si>
    <r>
      <t>(2)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 xml:space="preserve"> מנהל קרנות ב'</t>
    </r>
  </si>
  <si>
    <t>אוסקר</t>
  </si>
  <si>
    <t>אקסלנס</t>
  </si>
  <si>
    <t>CONSUMER DISCRE</t>
  </si>
  <si>
    <t>INDUSTRIAL SELE</t>
  </si>
  <si>
    <t>SPDR S&amp;P REGION</t>
  </si>
  <si>
    <t>TECHNOLOGY SELE</t>
  </si>
  <si>
    <t>HEALTH CARE SEL</t>
  </si>
  <si>
    <t>FINANCIAL SELEC</t>
  </si>
  <si>
    <t>ISHARES MSCI GE</t>
  </si>
  <si>
    <t>ISHARES MSCI IT</t>
  </si>
  <si>
    <t>ISHARES MSCI EM</t>
  </si>
  <si>
    <t>בנק לאומי</t>
  </si>
  <si>
    <t>מיטב דש</t>
  </si>
  <si>
    <t>בנק דיסקונט</t>
  </si>
  <si>
    <t>בנק אגוד</t>
  </si>
  <si>
    <t>בנק מזרחי</t>
  </si>
  <si>
    <t>פסגות</t>
  </si>
  <si>
    <t xml:space="preserve">עוצ"מ אגודה שיתופית לניהול קופות גמל בע"מ - מצרפי </t>
  </si>
  <si>
    <t>סך הכל נכסים לסוף שנה קודמת</t>
  </si>
  <si>
    <t>ENERGY SELECT S</t>
  </si>
  <si>
    <t>לידר</t>
  </si>
  <si>
    <t>הראל סל תל בונד</t>
  </si>
  <si>
    <t>סך נכסים לסוף שנה קודמת</t>
  </si>
  <si>
    <t>קרן אלפא ערך</t>
  </si>
  <si>
    <t>נספח 1- סך התשלומים ששולמו בעד כל סוג של הוצאה ישירה לתקופה המסתיימת ביום</t>
  </si>
  <si>
    <t>נספח 2 – פרוט עמלות והוצאות לשנה המסתיימת ביום:</t>
  </si>
  <si>
    <t>נספח 3 - פירוט עמלות ניהול חיצוני לשנה המסתיימת ביום:</t>
  </si>
  <si>
    <t>פסגות סל תל בונ</t>
  </si>
  <si>
    <t>קסם תל בונד 20</t>
  </si>
  <si>
    <t>תכלית תל בונד 0</t>
  </si>
  <si>
    <t>פסגות סל תא 90</t>
  </si>
  <si>
    <t>COMMUNICATION S</t>
  </si>
  <si>
    <t>INVESCO QQQ TRU</t>
  </si>
  <si>
    <t>קרן לוין ליכטמן LLSP</t>
  </si>
  <si>
    <t>תכלית תל בונד צ</t>
  </si>
  <si>
    <t>PSCH-INVESCO S&amp;P</t>
  </si>
  <si>
    <t>SPDR DOW JONES</t>
  </si>
  <si>
    <t>CONSUMER STAPLE</t>
  </si>
  <si>
    <t>פס.תבונדצמודA</t>
  </si>
  <si>
    <t>SPDR S&amp;P500 ETF</t>
  </si>
  <si>
    <t>ה.סך תשלומים בגין השקעה בקרנות סל ישראליות</t>
  </si>
  <si>
    <t>ו.סך תשלומים בגין השקעה בקרנות סל זרות</t>
  </si>
  <si>
    <r>
      <t>ב.</t>
    </r>
    <r>
      <rPr>
        <sz val="7"/>
        <color theme="1"/>
        <rFont val="David"/>
        <family val="2"/>
        <charset val="177"/>
      </rPr>
      <t xml:space="preserve">        </t>
    </r>
    <r>
      <rPr>
        <sz val="10"/>
        <color theme="1"/>
        <rFont val="David"/>
        <family val="2"/>
        <charset val="177"/>
      </rPr>
      <t>שיעור סך הוצאות ישירות מתוך יתרת נכסים ממוצעת (באחוזים)</t>
    </r>
  </si>
  <si>
    <t>תשלום בגין השקעה בקרנות סל</t>
  </si>
  <si>
    <t>קרן סל ישראלית</t>
  </si>
  <si>
    <t>קרן סל זרה</t>
  </si>
  <si>
    <t>סך תשלום בגין השקעה בקרנות סל</t>
  </si>
  <si>
    <t>.MTFתא90</t>
  </si>
  <si>
    <t>פסגות סל תא נפט</t>
  </si>
  <si>
    <t>.MTFתא35</t>
  </si>
  <si>
    <t>US GLOBAL JETS</t>
  </si>
  <si>
    <t>בנק הפועלים</t>
  </si>
  <si>
    <t>SPDR S&amp;P 500 ET</t>
  </si>
  <si>
    <t>פסגות סל תא 125</t>
  </si>
  <si>
    <t>Noked Bond</t>
  </si>
  <si>
    <t>Pareto</t>
  </si>
  <si>
    <t>ISHARES MSCI AL</t>
  </si>
  <si>
    <t>ISHARES MSCI CH</t>
  </si>
  <si>
    <t>KRANESHARES CSI</t>
  </si>
  <si>
    <t>GLOBAL X TELEME</t>
  </si>
  <si>
    <t>תכלית גרמניה DAX30</t>
  </si>
  <si>
    <t>Noked Long</t>
  </si>
  <si>
    <t>Brosh Capital</t>
  </si>
  <si>
    <t>ISHARES MSCI SO</t>
  </si>
  <si>
    <t>הראל סל תא נדלן</t>
  </si>
  <si>
    <t>ISHARES PHLX SE</t>
  </si>
  <si>
    <t>ARK INNOVATION</t>
  </si>
  <si>
    <t>Vertical LP</t>
  </si>
  <si>
    <t>Hazavim Long</t>
  </si>
  <si>
    <t>VANECK VECTORS</t>
  </si>
  <si>
    <t>Hazavim Bnd</t>
  </si>
  <si>
    <t>גלבוע אקוויטי ישראל</t>
  </si>
  <si>
    <t>הראל סל תא 125</t>
  </si>
  <si>
    <t>INVESCO KBW BAN</t>
  </si>
  <si>
    <t>הראל סל תא בנקי</t>
  </si>
  <si>
    <t xml:space="preserve">עוצ"מ אגודה שיתופית לניהול קופות גמל בע"מ - מסלול לבני 50 ומטה  </t>
  </si>
  <si>
    <t xml:space="preserve">עוצ"מ אגודה שיתופית לניהול קופות גמל בע"מ - מסלול לבני 50 עד 60 </t>
  </si>
  <si>
    <t xml:space="preserve">עוצ"מ אגודה שיתופית לניהול קופות גמל בע"מ - מסלול לבני 60 ומעלה </t>
  </si>
  <si>
    <t xml:space="preserve">עוצ"מ אגודה שיתופית לניהול קופות גמל בע"מ - מסלול אג"ח ממשלות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</si>
</sst>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0000"/>
  </numFmts>
  <fonts count="1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3"/>
      <color theme="1"/>
      <name val="Arial"/>
      <family val="2"/>
    </font>
    <font>
      <b/>
      <sz val="10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0"/>
      <color rgb="FF000080"/>
      <name val="David"/>
      <family val="2"/>
      <charset val="177"/>
    </font>
    <font>
      <sz val="13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11"/>
      <color rgb="FF000080"/>
      <name val="David"/>
      <family val="2"/>
      <charset val="177"/>
    </font>
    <font>
      <sz val="7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sz val="13"/>
      <color theme="1"/>
      <name val="David"/>
      <family val="2"/>
      <charset val="177"/>
    </font>
    <font>
      <sz val="8"/>
      <name val="Arial"/>
      <family val="2"/>
      <charset val="177"/>
      <scheme val="minor"/>
    </font>
    <font>
      <sz val="13"/>
      <color theme="1"/>
      <name val="David"/>
      <family val="2"/>
    </font>
    <font>
      <sz val="12"/>
      <color theme="1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6" fillId="0" borderId="0" xfId="0" applyFont="1"/>
    <xf numFmtId="0" fontId="6" fillId="0" borderId="0" xfId="0" applyFont="1" applyAlignment="1">
      <alignment horizontal="right" vertical="center" readingOrder="2"/>
    </xf>
    <xf numFmtId="0" fontId="7" fillId="2" borderId="2" xfId="0" applyFont="1" applyFill="1" applyBorder="1" applyAlignment="1">
      <alignment horizontal="right" vertical="center" wrapText="1" readingOrder="2"/>
    </xf>
    <xf numFmtId="0" fontId="4" fillId="2" borderId="1" xfId="0" applyFont="1" applyFill="1" applyBorder="1" applyAlignment="1">
      <alignment horizontal="right" vertical="center" wrapText="1" readingOrder="2"/>
    </xf>
    <xf numFmtId="0" fontId="5" fillId="0" borderId="0" xfId="0" applyFont="1" applyAlignment="1">
      <alignment horizontal="right"/>
    </xf>
    <xf numFmtId="0" fontId="7" fillId="2" borderId="4" xfId="0" applyFont="1" applyFill="1" applyBorder="1" applyAlignment="1">
      <alignment horizontal="right" vertical="center" wrapText="1" readingOrder="2"/>
    </xf>
    <xf numFmtId="0" fontId="9" fillId="2" borderId="4" xfId="0" applyFont="1" applyFill="1" applyBorder="1" applyAlignment="1">
      <alignment horizontal="right" vertical="center" wrapText="1" readingOrder="2"/>
    </xf>
    <xf numFmtId="0" fontId="10" fillId="2" borderId="4" xfId="0" applyFont="1" applyFill="1" applyBorder="1" applyAlignment="1">
      <alignment horizontal="right" vertical="center" wrapText="1" readingOrder="2"/>
    </xf>
    <xf numFmtId="0" fontId="9" fillId="2" borderId="6" xfId="0" applyFont="1" applyFill="1" applyBorder="1" applyAlignment="1">
      <alignment horizontal="right" vertical="center" wrapText="1" readingOrder="2"/>
    </xf>
    <xf numFmtId="0" fontId="4" fillId="2" borderId="4" xfId="0" applyFont="1" applyFill="1" applyBorder="1" applyAlignment="1">
      <alignment horizontal="right" vertical="center" wrapText="1" readingOrder="2"/>
    </xf>
    <xf numFmtId="0" fontId="12" fillId="2" borderId="4" xfId="0" applyFont="1" applyFill="1" applyBorder="1" applyAlignment="1">
      <alignment horizontal="right" vertical="center" wrapText="1" readingOrder="2"/>
    </xf>
    <xf numFmtId="0" fontId="12" fillId="2" borderId="6" xfId="0" applyFont="1" applyFill="1" applyBorder="1" applyAlignment="1">
      <alignment horizontal="right" vertical="center" wrapText="1" readingOrder="2"/>
    </xf>
    <xf numFmtId="0" fontId="12" fillId="2" borderId="3" xfId="0" applyFont="1" applyFill="1" applyBorder="1" applyAlignment="1">
      <alignment horizontal="right" vertical="center" wrapText="1" readingOrder="2"/>
    </xf>
    <xf numFmtId="0" fontId="12" fillId="2" borderId="1" xfId="0" applyFont="1" applyFill="1" applyBorder="1" applyAlignment="1">
      <alignment horizontal="right" vertical="center" wrapText="1" readingOrder="2"/>
    </xf>
    <xf numFmtId="0" fontId="12" fillId="2" borderId="2" xfId="0" applyFont="1" applyFill="1" applyBorder="1" applyAlignment="1">
      <alignment horizontal="right" vertical="center" wrapText="1" readingOrder="2"/>
    </xf>
    <xf numFmtId="0" fontId="5" fillId="0" borderId="0" xfId="0" applyFont="1" applyAlignment="1">
      <alignment horizontal="right" readingOrder="2"/>
    </xf>
    <xf numFmtId="0" fontId="12" fillId="2" borderId="5" xfId="0" applyFont="1" applyFill="1" applyBorder="1" applyAlignment="1">
      <alignment horizontal="right" vertical="center" wrapText="1" readingOrder="2"/>
    </xf>
    <xf numFmtId="0" fontId="7" fillId="2" borderId="1" xfId="0" applyFont="1" applyFill="1" applyBorder="1" applyAlignment="1">
      <alignment horizontal="right" vertical="center" wrapText="1" readingOrder="2"/>
    </xf>
    <xf numFmtId="0" fontId="4" fillId="2" borderId="3" xfId="0" applyFont="1" applyFill="1" applyBorder="1" applyAlignment="1">
      <alignment horizontal="right" vertical="center" wrapText="1" readingOrder="2"/>
    </xf>
    <xf numFmtId="0" fontId="9" fillId="2" borderId="3" xfId="0" applyFont="1" applyFill="1" applyBorder="1" applyAlignment="1">
      <alignment horizontal="right" vertical="center" wrapText="1" readingOrder="2"/>
    </xf>
    <xf numFmtId="0" fontId="4" fillId="2" borderId="5" xfId="0" applyFont="1" applyFill="1" applyBorder="1" applyAlignment="1">
      <alignment horizontal="right" vertical="center" wrapText="1" readingOrder="2"/>
    </xf>
    <xf numFmtId="0" fontId="9" fillId="2" borderId="2" xfId="0" applyFont="1" applyFill="1" applyBorder="1" applyAlignment="1">
      <alignment horizontal="right" vertical="center" wrapText="1" readingOrder="2"/>
    </xf>
    <xf numFmtId="0" fontId="12" fillId="2" borderId="4" xfId="0" applyFont="1" applyFill="1" applyBorder="1" applyAlignment="1">
      <alignment vertical="center" wrapText="1" readingOrder="2"/>
    </xf>
    <xf numFmtId="0" fontId="8" fillId="3" borderId="3" xfId="0" applyFont="1" applyFill="1" applyBorder="1" applyAlignment="1">
      <alignment vertical="center" wrapText="1" readingOrder="2"/>
    </xf>
    <xf numFmtId="0" fontId="12" fillId="2" borderId="6" xfId="0" applyFont="1" applyFill="1" applyBorder="1" applyAlignment="1">
      <alignment vertical="center" wrapText="1" readingOrder="2"/>
    </xf>
    <xf numFmtId="0" fontId="8" fillId="3" borderId="7" xfId="0" applyFont="1" applyFill="1" applyBorder="1" applyAlignment="1">
      <alignment vertical="center" wrapText="1" readingOrder="2"/>
    </xf>
    <xf numFmtId="0" fontId="12" fillId="2" borderId="2" xfId="0" applyFont="1" applyFill="1" applyBorder="1" applyAlignment="1">
      <alignment vertical="center" wrapText="1" readingOrder="2"/>
    </xf>
    <xf numFmtId="0" fontId="8" fillId="3" borderId="1" xfId="0" applyFont="1" applyFill="1" applyBorder="1" applyAlignment="1">
      <alignment vertical="center" wrapText="1" readingOrder="2"/>
    </xf>
    <xf numFmtId="0" fontId="8" fillId="2" borderId="3" xfId="0" applyFont="1" applyFill="1" applyBorder="1" applyAlignment="1">
      <alignment vertical="center" wrapText="1" readingOrder="2"/>
    </xf>
    <xf numFmtId="0" fontId="3" fillId="3" borderId="1" xfId="0" applyFont="1" applyFill="1" applyBorder="1" applyAlignment="1">
      <alignment vertical="center" wrapText="1" readingOrder="2"/>
    </xf>
    <xf numFmtId="0" fontId="3" fillId="3" borderId="3" xfId="0" applyFont="1" applyFill="1" applyBorder="1" applyAlignment="1">
      <alignment vertical="center" wrapText="1" readingOrder="2"/>
    </xf>
    <xf numFmtId="0" fontId="3" fillId="2" borderId="3" xfId="0" applyFont="1" applyFill="1" applyBorder="1" applyAlignment="1">
      <alignment vertical="center" wrapText="1" readingOrder="2"/>
    </xf>
    <xf numFmtId="2" fontId="13" fillId="3" borderId="3" xfId="0" applyNumberFormat="1" applyFont="1" applyFill="1" applyBorder="1" applyAlignment="1">
      <alignment horizontal="center" vertical="center" wrapText="1" readingOrder="2"/>
    </xf>
    <xf numFmtId="0" fontId="13" fillId="3" borderId="3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 readingOrder="2"/>
    </xf>
    <xf numFmtId="164" fontId="13" fillId="3" borderId="3" xfId="1" applyNumberFormat="1" applyFont="1" applyFill="1" applyBorder="1" applyAlignment="1">
      <alignment vertical="center" wrapText="1" readingOrder="2"/>
    </xf>
    <xf numFmtId="10" fontId="13" fillId="3" borderId="1" xfId="0" applyNumberFormat="1" applyFont="1" applyFill="1" applyBorder="1" applyAlignment="1">
      <alignment horizontal="center" vertical="center" wrapText="1" readingOrder="2"/>
    </xf>
    <xf numFmtId="0" fontId="6" fillId="0" borderId="0" xfId="0" applyFont="1" applyAlignment="1">
      <alignment readingOrder="2"/>
    </xf>
    <xf numFmtId="0" fontId="0" fillId="0" borderId="0" xfId="0" applyAlignment="1">
      <alignment readingOrder="2"/>
    </xf>
    <xf numFmtId="2" fontId="8" fillId="3" borderId="3" xfId="0" applyNumberFormat="1" applyFont="1" applyFill="1" applyBorder="1" applyAlignment="1">
      <alignment vertical="center" wrapText="1"/>
    </xf>
    <xf numFmtId="2" fontId="13" fillId="3" borderId="3" xfId="0" applyNumberFormat="1" applyFont="1" applyFill="1" applyBorder="1" applyAlignment="1">
      <alignment horizontal="center" vertical="center" wrapText="1" readingOrder="1"/>
    </xf>
    <xf numFmtId="14" fontId="6" fillId="0" borderId="0" xfId="0" applyNumberFormat="1" applyFont="1" applyAlignment="1">
      <alignment horizontal="right"/>
    </xf>
    <xf numFmtId="14" fontId="6" fillId="0" borderId="0" xfId="0" applyNumberFormat="1" applyFont="1" applyAlignment="1">
      <alignment readingOrder="2"/>
    </xf>
    <xf numFmtId="14" fontId="6" fillId="0" borderId="0" xfId="0" applyNumberFormat="1" applyFont="1" applyAlignment="1">
      <alignment horizontal="right" readingOrder="2"/>
    </xf>
    <xf numFmtId="4" fontId="13" fillId="3" borderId="3" xfId="0" applyNumberFormat="1" applyFont="1" applyFill="1" applyBorder="1" applyAlignment="1">
      <alignment horizontal="center" vertical="center" wrapText="1" readingOrder="2"/>
    </xf>
    <xf numFmtId="3" fontId="13" fillId="3" borderId="3" xfId="0" applyNumberFormat="1" applyFont="1" applyFill="1" applyBorder="1" applyAlignment="1">
      <alignment horizontal="center" vertical="center" wrapText="1" readingOrder="2"/>
    </xf>
    <xf numFmtId="2" fontId="5" fillId="0" borderId="0" xfId="0" applyNumberFormat="1" applyFont="1" applyAlignment="1">
      <alignment horizontal="right"/>
    </xf>
    <xf numFmtId="43" fontId="5" fillId="0" borderId="0" xfId="1" applyFont="1" applyAlignment="1">
      <alignment horizontal="right"/>
    </xf>
    <xf numFmtId="164" fontId="5" fillId="0" borderId="0" xfId="1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8" fillId="3" borderId="3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64" fontId="5" fillId="0" borderId="0" xfId="1" applyNumberFormat="1" applyFont="1" applyAlignment="1">
      <alignment horizontal="right"/>
    </xf>
    <xf numFmtId="2" fontId="13" fillId="3" borderId="3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 readingOrder="2"/>
    </xf>
    <xf numFmtId="0" fontId="8" fillId="3" borderId="7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165" fontId="0" fillId="0" borderId="0" xfId="0" applyNumberFormat="1" applyAlignment="1">
      <alignment readingOrder="2"/>
    </xf>
    <xf numFmtId="2" fontId="0" fillId="0" borderId="0" xfId="0" applyNumberFormat="1" applyAlignment="1">
      <alignment readingOrder="2"/>
    </xf>
    <xf numFmtId="2" fontId="6" fillId="0" borderId="0" xfId="0" applyNumberFormat="1" applyFont="1"/>
    <xf numFmtId="2" fontId="0" fillId="0" borderId="0" xfId="0" applyNumberFormat="1"/>
    <xf numFmtId="2" fontId="5" fillId="0" borderId="0" xfId="1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2" fontId="15" fillId="3" borderId="3" xfId="0" applyNumberFormat="1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right" vertical="center" wrapText="1" readingOrder="2"/>
    </xf>
    <xf numFmtId="2" fontId="8" fillId="3" borderId="1" xfId="0" applyNumberFormat="1" applyFont="1" applyFill="1" applyBorder="1" applyAlignment="1">
      <alignment vertical="center" wrapText="1" readingOrder="2"/>
    </xf>
    <xf numFmtId="10" fontId="13" fillId="0" borderId="1" xfId="0" applyNumberFormat="1" applyFont="1" applyBorder="1" applyAlignment="1">
      <alignment horizontal="center" vertical="center" wrapText="1" readingOrder="2"/>
    </xf>
    <xf numFmtId="164" fontId="13" fillId="3" borderId="3" xfId="1" applyNumberFormat="1" applyFont="1" applyFill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493;&#1497;&#1511;&#1496;&#1493;&#1512;\&#1513;&#1493;&#1496;&#1507;\&#1489;&#1497;&#1511;&#1493;&#1512;&#1514;\&#1489;&#1497;&#1511;&#1493;&#1512;&#1514;%202021\&#1512;&#1489;&#1506;&#1493;&#1503;%204.21\&#1492;&#1493;&#1510;&#1488;&#1493;&#1514;%20&#1497;&#1513;&#1497;&#1512;&#1493;&#1514;%20&#1502;&#1505;&#1500;&#1493;&#1500;%20&#1500;&#1489;&#1504;&#1497;%2050%20&#1493;&#1502;&#1496;&#1492;%2030.12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493;&#1497;&#1511;&#1496;&#1493;&#1512;\&#1513;&#1493;&#1496;&#1507;\&#1489;&#1497;&#1511;&#1493;&#1512;&#1514;\&#1489;&#1497;&#1511;&#1493;&#1512;&#1514;%202021\&#1512;&#1489;&#1506;&#1493;&#1503;%204.21\&#1492;&#1493;&#1510;&#1488;&#1493;&#1514;%20&#1497;&#1513;&#1497;&#1512;&#1493;&#1514;%20&#1502;&#1505;&#1500;&#1493;&#1500;%20&#1500;&#1489;&#1504;&#1497;%2050%20&#1506;&#1491;%2060%2030.12.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493;&#1497;&#1511;&#1496;&#1493;&#1512;\&#1513;&#1493;&#1496;&#1507;\&#1489;&#1497;&#1511;&#1493;&#1512;&#1514;\&#1489;&#1497;&#1511;&#1493;&#1512;&#1514;%202021\&#1512;&#1489;&#1506;&#1493;&#1503;%204.21\&#1492;&#1493;&#1510;&#1488;&#1493;&#1514;%20&#1497;&#1513;&#1497;&#1512;&#1493;&#1514;%20&#1502;&#1505;&#1500;&#1493;&#1500;%20&#1500;&#1489;&#1504;&#1497;%2060%20&#1493;&#1502;&#1506;&#1500;&#1492;%2030.12.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493;&#1497;&#1511;&#1496;&#1493;&#1512;\&#1513;&#1493;&#1496;&#1507;\&#1489;&#1497;&#1511;&#1493;&#1512;&#1514;\&#1489;&#1497;&#1511;&#1493;&#1512;&#1514;%202021\&#1512;&#1489;&#1506;&#1493;&#1503;%204.21\&#1492;&#1493;&#1510;&#1488;&#1493;&#1514;%20&#1497;&#1513;&#1497;&#1512;&#1493;&#1514;%20&#1502;&#1505;&#1500;&#1493;&#1500;%20&#1488;&#1490;&#1495;%20&#1502;&#1502;&#1513;&#1500;&#1493;&#1514;%2030.1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 1"/>
      <sheetName val="נספח 2"/>
      <sheetName val="נספח 3"/>
    </sheetNames>
    <sheetDataSet>
      <sheetData sheetId="0"/>
      <sheetData sheetId="1">
        <row r="21">
          <cell r="B21">
            <v>354.46000000000004</v>
          </cell>
        </row>
        <row r="32">
          <cell r="B32">
            <v>53.52</v>
          </cell>
        </row>
      </sheetData>
      <sheetData sheetId="2">
        <row r="18">
          <cell r="B18">
            <v>456.6</v>
          </cell>
        </row>
        <row r="45">
          <cell r="B45">
            <v>-1.2266022976159392</v>
          </cell>
        </row>
        <row r="46">
          <cell r="B46">
            <v>-1.8849194158035025</v>
          </cell>
        </row>
        <row r="47">
          <cell r="B47">
            <v>-1.4888294486478626</v>
          </cell>
        </row>
        <row r="48">
          <cell r="B48">
            <v>-1.5020601388359036</v>
          </cell>
        </row>
        <row r="49">
          <cell r="B49">
            <v>-0.6244636737264927</v>
          </cell>
        </row>
        <row r="50">
          <cell r="B50">
            <v>-0.35734359938329679</v>
          </cell>
        </row>
        <row r="51">
          <cell r="B51">
            <v>0.13879564495407271</v>
          </cell>
        </row>
        <row r="52">
          <cell r="B52">
            <v>-0.11595089225029437</v>
          </cell>
        </row>
        <row r="53">
          <cell r="B53">
            <v>-4.6747668806575359E-3</v>
          </cell>
        </row>
        <row r="54">
          <cell r="B54">
            <v>1.2242281151922096</v>
          </cell>
        </row>
        <row r="55">
          <cell r="B55">
            <v>-0.11617308781198704</v>
          </cell>
        </row>
        <row r="56">
          <cell r="B56">
            <v>-6.9776077007117812E-2</v>
          </cell>
        </row>
        <row r="57">
          <cell r="B57">
            <v>-1.24632502809254</v>
          </cell>
        </row>
        <row r="58">
          <cell r="B58"/>
        </row>
        <row r="60">
          <cell r="B60">
            <v>79.14188</v>
          </cell>
        </row>
        <row r="61">
          <cell r="B61">
            <v>22.05158999999999</v>
          </cell>
        </row>
        <row r="62">
          <cell r="B62">
            <v>1.4329000000000001</v>
          </cell>
        </row>
        <row r="63">
          <cell r="B63">
            <v>1.0382899999999999</v>
          </cell>
        </row>
        <row r="64">
          <cell r="B64">
            <v>11.02</v>
          </cell>
        </row>
        <row r="65">
          <cell r="B65">
            <v>0.59636999999999996</v>
          </cell>
        </row>
        <row r="66">
          <cell r="B66">
            <v>0.49892000000000003</v>
          </cell>
        </row>
        <row r="67">
          <cell r="B67">
            <v>4.7732100000000006</v>
          </cell>
        </row>
        <row r="68">
          <cell r="B68">
            <v>8.3803499999999982</v>
          </cell>
        </row>
        <row r="69">
          <cell r="B69">
            <v>0.32946000000000009</v>
          </cell>
        </row>
        <row r="70">
          <cell r="B70">
            <v>6.3798100000000009</v>
          </cell>
        </row>
        <row r="71">
          <cell r="B71">
            <v>8.3130999999999986</v>
          </cell>
        </row>
        <row r="72">
          <cell r="B72">
            <v>4.3776600000000006</v>
          </cell>
        </row>
        <row r="73">
          <cell r="B73">
            <v>5.9262100000000011</v>
          </cell>
        </row>
        <row r="74">
          <cell r="B74">
            <v>8.4951699999999981</v>
          </cell>
        </row>
        <row r="75">
          <cell r="B75">
            <v>0.80050000000000021</v>
          </cell>
        </row>
        <row r="76">
          <cell r="B76">
            <v>0.33265000000000006</v>
          </cell>
        </row>
        <row r="77">
          <cell r="B77">
            <v>2.9656100000000003</v>
          </cell>
        </row>
        <row r="78">
          <cell r="B78">
            <v>1.2993400000000002</v>
          </cell>
        </row>
        <row r="79">
          <cell r="B79">
            <v>0.19004000000000001</v>
          </cell>
        </row>
        <row r="80">
          <cell r="B80">
            <v>0.52666000000000013</v>
          </cell>
        </row>
        <row r="81">
          <cell r="B81">
            <v>0.28261999999999993</v>
          </cell>
        </row>
        <row r="82">
          <cell r="B82">
            <v>10.958</v>
          </cell>
        </row>
        <row r="83">
          <cell r="B83">
            <v>10.264819999999997</v>
          </cell>
        </row>
        <row r="84">
          <cell r="B84">
            <v>5.1131499999999983</v>
          </cell>
        </row>
        <row r="85">
          <cell r="B85">
            <v>5.2233799999999997</v>
          </cell>
        </row>
        <row r="86">
          <cell r="B86">
            <v>-8.0588526293977336E-3</v>
          </cell>
        </row>
        <row r="87">
          <cell r="B8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 1"/>
      <sheetName val="נספח 2"/>
      <sheetName val="נספח 3"/>
    </sheetNames>
    <sheetDataSet>
      <sheetData sheetId="0"/>
      <sheetData sheetId="1">
        <row r="21">
          <cell r="B21">
            <v>9.7000000000000028</v>
          </cell>
        </row>
        <row r="32">
          <cell r="B32">
            <v>2.1</v>
          </cell>
        </row>
      </sheetData>
      <sheetData sheetId="2">
        <row r="17">
          <cell r="B17">
            <v>6.1800000000000006</v>
          </cell>
        </row>
        <row r="44">
          <cell r="B44">
            <v>-0.16942504763757352</v>
          </cell>
        </row>
        <row r="45">
          <cell r="B45">
            <v>-2.7124108755872796E-2</v>
          </cell>
        </row>
        <row r="46">
          <cell r="B46">
            <v>-0.10249924415210727</v>
          </cell>
        </row>
        <row r="47">
          <cell r="B47">
            <v>1.381555769291591E-3</v>
          </cell>
        </row>
        <row r="48">
          <cell r="B48">
            <v>2.224057584744105E-2</v>
          </cell>
        </row>
        <row r="49">
          <cell r="B49">
            <v>-2.024510385549206E-3</v>
          </cell>
        </row>
        <row r="50">
          <cell r="B50">
            <v>-1.000247311780822E-4</v>
          </cell>
        </row>
        <row r="51">
          <cell r="B51">
            <v>-8.6007139502926183E-3</v>
          </cell>
        </row>
        <row r="52">
          <cell r="B52">
            <v>-1.798234561798953E-3</v>
          </cell>
        </row>
        <row r="53">
          <cell r="B53">
            <v>-8.730406656259436E-2</v>
          </cell>
        </row>
        <row r="54">
          <cell r="B54"/>
        </row>
        <row r="56">
          <cell r="B56">
            <v>5.3050000000000069E-2</v>
          </cell>
        </row>
        <row r="57">
          <cell r="B57">
            <v>1.9289999999999981E-2</v>
          </cell>
        </row>
        <row r="58">
          <cell r="B58">
            <v>1.0099999999999991E-2</v>
          </cell>
        </row>
        <row r="59">
          <cell r="B59">
            <v>9.8499999999999924E-3</v>
          </cell>
        </row>
        <row r="60">
          <cell r="B60">
            <v>0.01</v>
          </cell>
        </row>
        <row r="61">
          <cell r="B61">
            <v>0.19411999999999999</v>
          </cell>
        </row>
        <row r="62">
          <cell r="B62">
            <v>0.18331</v>
          </cell>
        </row>
        <row r="63">
          <cell r="B63">
            <v>0.14689999999999992</v>
          </cell>
        </row>
        <row r="64">
          <cell r="B64">
            <v>9.3170000000000017E-2</v>
          </cell>
        </row>
        <row r="65">
          <cell r="B65">
            <v>1.0599100000000004</v>
          </cell>
        </row>
        <row r="66">
          <cell r="B66">
            <v>0.33481000000000005</v>
          </cell>
        </row>
        <row r="67">
          <cell r="B67">
            <v>2.5380000000000014E-2</v>
          </cell>
        </row>
        <row r="68">
          <cell r="B68">
            <v>0.14965000000000003</v>
          </cell>
        </row>
        <row r="69">
          <cell r="B69">
            <v>1.7949999999999997E-2</v>
          </cell>
        </row>
        <row r="70">
          <cell r="B70">
            <v>0.14178000000000002</v>
          </cell>
        </row>
        <row r="71">
          <cell r="B71">
            <v>1.0770000000000007E-2</v>
          </cell>
        </row>
        <row r="72">
          <cell r="B72">
            <v>8.9100000000000013E-3</v>
          </cell>
        </row>
        <row r="73">
          <cell r="B73">
            <v>8.5230000000000028E-2</v>
          </cell>
        </row>
        <row r="74">
          <cell r="B74">
            <v>5.9199999999999999E-3</v>
          </cell>
        </row>
        <row r="75">
          <cell r="B75">
            <v>0.11400000000000006</v>
          </cell>
        </row>
        <row r="76">
          <cell r="B76">
            <v>0.14844999999999997</v>
          </cell>
        </row>
        <row r="77">
          <cell r="B77">
            <v>7.8170000000000003E-2</v>
          </cell>
        </row>
        <row r="78">
          <cell r="B78">
            <v>0.10599999999999997</v>
          </cell>
        </row>
        <row r="79">
          <cell r="B79">
            <v>0.15261</v>
          </cell>
        </row>
        <row r="80">
          <cell r="B80">
            <v>1.4129999999999993E-2</v>
          </cell>
        </row>
        <row r="81">
          <cell r="B81">
            <v>5.9600000000000035E-3</v>
          </cell>
        </row>
        <row r="82">
          <cell r="B82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 1"/>
      <sheetName val="נספח 2"/>
      <sheetName val="נספח 3"/>
    </sheetNames>
    <sheetDataSet>
      <sheetData sheetId="0"/>
      <sheetData sheetId="1">
        <row r="21">
          <cell r="B21">
            <v>28.87</v>
          </cell>
        </row>
        <row r="32">
          <cell r="B32">
            <v>10.210000000000001</v>
          </cell>
        </row>
      </sheetData>
      <sheetData sheetId="2">
        <row r="16">
          <cell r="B16">
            <v>22.32</v>
          </cell>
        </row>
        <row r="43">
          <cell r="B43">
            <v>-0.75453870330523942</v>
          </cell>
        </row>
        <row r="44">
          <cell r="B44">
            <v>-0.53522141486855934</v>
          </cell>
        </row>
        <row r="45">
          <cell r="B45">
            <v>-0.63973078747504819</v>
          </cell>
        </row>
        <row r="46">
          <cell r="B46">
            <v>-0.78560926560895628</v>
          </cell>
        </row>
        <row r="47">
          <cell r="B47">
            <v>-3.5702392619310047E-2</v>
          </cell>
        </row>
        <row r="48">
          <cell r="B48">
            <v>8.274335617001043E-3</v>
          </cell>
        </row>
        <row r="49">
          <cell r="B49">
            <v>-0.15185789953826692</v>
          </cell>
        </row>
        <row r="50">
          <cell r="B50">
            <v>-6.9598381603509125E-3</v>
          </cell>
        </row>
        <row r="51">
          <cell r="B51">
            <v>-2.7188168175342441E-4</v>
          </cell>
        </row>
        <row r="52">
          <cell r="B52">
            <v>-3.0272951187389312E-2</v>
          </cell>
        </row>
        <row r="53">
          <cell r="B53">
            <v>-1.9164872656359536E-2</v>
          </cell>
        </row>
        <row r="54">
          <cell r="B54">
            <v>-0.37511659616422777</v>
          </cell>
        </row>
        <row r="55">
          <cell r="B55">
            <v>-0.53710163382034104</v>
          </cell>
        </row>
        <row r="56">
          <cell r="B56"/>
        </row>
        <row r="58">
          <cell r="B58">
            <v>0.17600999999999994</v>
          </cell>
        </row>
        <row r="59">
          <cell r="B59">
            <v>7.7139999999999945E-2</v>
          </cell>
        </row>
        <row r="60">
          <cell r="B60">
            <v>1.0949999999999988E-2</v>
          </cell>
        </row>
        <row r="61">
          <cell r="B61">
            <v>3.1429999999999986E-2</v>
          </cell>
        </row>
        <row r="62">
          <cell r="B62">
            <v>1.6910000000000005E-2</v>
          </cell>
        </row>
        <row r="63">
          <cell r="B63">
            <v>0.65217999999999987</v>
          </cell>
        </row>
        <row r="64">
          <cell r="B64">
            <v>0.61104000000000014</v>
          </cell>
        </row>
        <row r="65">
          <cell r="B65">
            <v>0.66104000000000007</v>
          </cell>
        </row>
        <row r="66">
          <cell r="B66">
            <v>0.31075000000000003</v>
          </cell>
        </row>
        <row r="67">
          <cell r="B67">
            <v>4.5891100000000007</v>
          </cell>
        </row>
        <row r="68">
          <cell r="B68">
            <v>1.3205</v>
          </cell>
        </row>
        <row r="69">
          <cell r="B69">
            <v>8.4819999999999993E-2</v>
          </cell>
        </row>
        <row r="70">
          <cell r="B70">
            <v>0.49874000000000018</v>
          </cell>
        </row>
        <row r="71">
          <cell r="B71">
            <v>6.1920000000000024E-2</v>
          </cell>
        </row>
        <row r="72">
          <cell r="B72">
            <v>0.66103000000000023</v>
          </cell>
        </row>
        <row r="73">
          <cell r="B73">
            <v>0.03</v>
          </cell>
        </row>
        <row r="74">
          <cell r="B74">
            <v>2.9120000000000004E-2</v>
          </cell>
        </row>
        <row r="75">
          <cell r="B75">
            <v>0.28502000000000011</v>
          </cell>
        </row>
        <row r="76">
          <cell r="B76">
            <v>0.37955000000000005</v>
          </cell>
        </row>
        <row r="77">
          <cell r="B77">
            <v>0</v>
          </cell>
        </row>
        <row r="78">
          <cell r="B78">
            <v>1.9739999999999983E-2</v>
          </cell>
        </row>
        <row r="79">
          <cell r="B79">
            <v>0.49469999999999981</v>
          </cell>
        </row>
        <row r="80">
          <cell r="B80">
            <v>0.26206000000000007</v>
          </cell>
        </row>
        <row r="81">
          <cell r="B81">
            <v>0.35039999999999988</v>
          </cell>
        </row>
        <row r="82">
          <cell r="B82">
            <v>0.50866999999999996</v>
          </cell>
        </row>
        <row r="83">
          <cell r="B83">
            <v>4.8110000000000021E-2</v>
          </cell>
        </row>
        <row r="84">
          <cell r="B84">
            <v>1.982999999999999E-2</v>
          </cell>
        </row>
        <row r="85">
          <cell r="B85"/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 1"/>
      <sheetName val="נספח 2"/>
      <sheetName val="נספח 3"/>
    </sheetNames>
    <sheetDataSet>
      <sheetData sheetId="0"/>
      <sheetData sheetId="1">
        <row r="21">
          <cell r="B21">
            <v>12.390000000000002</v>
          </cell>
        </row>
        <row r="32">
          <cell r="B32">
            <v>2.12</v>
          </cell>
        </row>
      </sheetData>
      <sheetData sheetId="2">
        <row r="35">
          <cell r="B35"/>
        </row>
        <row r="36">
          <cell r="B36">
            <v>-1.3789811771506313E-2</v>
          </cell>
        </row>
        <row r="37">
          <cell r="B37">
            <v>-7.9097171395064742E-3</v>
          </cell>
        </row>
        <row r="38">
          <cell r="B38">
            <v>-8.8907698386569665E-3</v>
          </cell>
        </row>
        <row r="39">
          <cell r="B39"/>
        </row>
        <row r="40">
          <cell r="B40"/>
        </row>
        <row r="41">
          <cell r="B41">
            <v>0.41</v>
          </cell>
        </row>
        <row r="42">
          <cell r="B42"/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rightToLeft="1" tabSelected="1" view="pageBreakPreview" zoomScaleNormal="100" zoomScaleSheetLayoutView="100" workbookViewId="0">
      <selection activeCell="C1" sqref="C1"/>
    </sheetView>
  </sheetViews>
  <sheetFormatPr defaultRowHeight="15" x14ac:dyDescent="0.25"/>
  <cols>
    <col min="1" max="1" width="61.25" customWidth="1"/>
    <col min="2" max="2" width="12.5" style="38" customWidth="1"/>
    <col min="3" max="3" width="9.625" bestFit="1" customWidth="1"/>
    <col min="4" max="4" width="9" style="65"/>
    <col min="6" max="7" width="9.625" bestFit="1" customWidth="1"/>
  </cols>
  <sheetData>
    <row r="1" spans="1:4" s="2" customFormat="1" x14ac:dyDescent="0.25">
      <c r="A1" s="2" t="s">
        <v>76</v>
      </c>
      <c r="B1" s="36"/>
      <c r="D1" s="64"/>
    </row>
    <row r="2" spans="1:4" s="2" customFormat="1" x14ac:dyDescent="0.25">
      <c r="A2" s="2" t="s">
        <v>83</v>
      </c>
      <c r="B2" s="46">
        <v>44560</v>
      </c>
      <c r="D2" s="64"/>
    </row>
    <row r="3" spans="1:4" ht="15.75" thickBot="1" x14ac:dyDescent="0.3"/>
    <row r="4" spans="1:4" s="6" customFormat="1" ht="15.75" thickBot="1" x14ac:dyDescent="0.3">
      <c r="A4" s="4"/>
      <c r="B4" s="37" t="s">
        <v>0</v>
      </c>
      <c r="D4" s="51"/>
    </row>
    <row r="5" spans="1:4" s="6" customFormat="1" ht="17.25" thickBot="1" x14ac:dyDescent="0.3">
      <c r="A5" s="7" t="s">
        <v>1</v>
      </c>
      <c r="B5" s="39"/>
      <c r="D5" s="51"/>
    </row>
    <row r="6" spans="1:4" s="6" customFormat="1" ht="17.25" thickBot="1" x14ac:dyDescent="0.3">
      <c r="A6" s="8" t="s">
        <v>2</v>
      </c>
      <c r="B6" s="35"/>
      <c r="D6" s="51"/>
    </row>
    <row r="7" spans="1:4" s="6" customFormat="1" ht="17.25" thickBot="1" x14ac:dyDescent="0.3">
      <c r="A7" s="8" t="s">
        <v>3</v>
      </c>
      <c r="B7" s="34">
        <f>'נספח 2-מצרפי'!B21</f>
        <v>405.42000000000007</v>
      </c>
      <c r="D7" s="51"/>
    </row>
    <row r="8" spans="1:4" s="6" customFormat="1" ht="17.25" thickBot="1" x14ac:dyDescent="0.3">
      <c r="A8" s="8"/>
      <c r="B8" s="39"/>
      <c r="D8" s="51"/>
    </row>
    <row r="9" spans="1:4" s="6" customFormat="1" ht="17.25" thickBot="1" x14ac:dyDescent="0.3">
      <c r="A9" s="7" t="s">
        <v>4</v>
      </c>
      <c r="B9" s="39"/>
      <c r="D9" s="51"/>
    </row>
    <row r="10" spans="1:4" s="6" customFormat="1" ht="17.25" thickBot="1" x14ac:dyDescent="0.3">
      <c r="A10" s="8" t="s">
        <v>5</v>
      </c>
      <c r="B10" s="35"/>
      <c r="D10" s="51"/>
    </row>
    <row r="11" spans="1:4" s="6" customFormat="1" ht="17.25" thickBot="1" x14ac:dyDescent="0.3">
      <c r="A11" s="8" t="s">
        <v>6</v>
      </c>
      <c r="B11" s="35">
        <f>'נספח 2-מצרפי'!B32</f>
        <v>67.95</v>
      </c>
      <c r="D11" s="51"/>
    </row>
    <row r="12" spans="1:4" s="6" customFormat="1" ht="17.25" thickBot="1" x14ac:dyDescent="0.3">
      <c r="A12" s="8"/>
      <c r="B12" s="39"/>
      <c r="D12" s="51"/>
    </row>
    <row r="13" spans="1:4" s="6" customFormat="1" ht="17.25" thickBot="1" x14ac:dyDescent="0.3">
      <c r="A13" s="7" t="s">
        <v>7</v>
      </c>
      <c r="B13" s="39"/>
      <c r="D13" s="51"/>
    </row>
    <row r="14" spans="1:4" s="6" customFormat="1" ht="17.25" thickBot="1" x14ac:dyDescent="0.3">
      <c r="A14" s="8" t="s">
        <v>8</v>
      </c>
      <c r="B14" s="35"/>
      <c r="D14" s="51"/>
    </row>
    <row r="15" spans="1:4" s="6" customFormat="1" ht="17.25" thickBot="1" x14ac:dyDescent="0.3">
      <c r="A15" s="8" t="s">
        <v>9</v>
      </c>
      <c r="B15" s="35"/>
      <c r="D15" s="51"/>
    </row>
    <row r="16" spans="1:4" s="6" customFormat="1" ht="17.25" thickBot="1" x14ac:dyDescent="0.3">
      <c r="A16" s="8" t="s">
        <v>10</v>
      </c>
      <c r="B16" s="35"/>
      <c r="D16" s="51"/>
    </row>
    <row r="17" spans="1:4" s="6" customFormat="1" ht="17.25" thickBot="1" x14ac:dyDescent="0.3">
      <c r="A17" s="8"/>
      <c r="B17" s="39"/>
      <c r="D17" s="51"/>
    </row>
    <row r="18" spans="1:4" s="6" customFormat="1" ht="17.25" thickBot="1" x14ac:dyDescent="0.3">
      <c r="A18" s="7" t="s">
        <v>11</v>
      </c>
      <c r="B18" s="39"/>
      <c r="D18" s="51"/>
    </row>
    <row r="19" spans="1:4" s="6" customFormat="1" ht="17.25" thickBot="1" x14ac:dyDescent="0.3">
      <c r="A19" s="8" t="s">
        <v>12</v>
      </c>
      <c r="B19" s="35"/>
      <c r="D19" s="51"/>
    </row>
    <row r="20" spans="1:4" s="6" customFormat="1" ht="17.25" thickBot="1" x14ac:dyDescent="0.3">
      <c r="A20" s="8" t="s">
        <v>13</v>
      </c>
      <c r="B20" s="35">
        <f>'נספח 3-מצרפי'!B18</f>
        <v>485.1</v>
      </c>
      <c r="D20" s="51"/>
    </row>
    <row r="21" spans="1:4" s="6" customFormat="1" ht="17.25" thickBot="1" x14ac:dyDescent="0.3">
      <c r="A21" s="8" t="s">
        <v>14</v>
      </c>
      <c r="B21" s="35"/>
      <c r="D21" s="51"/>
    </row>
    <row r="22" spans="1:4" s="6" customFormat="1" ht="17.25" thickBot="1" x14ac:dyDescent="0.3">
      <c r="A22" s="8" t="s">
        <v>15</v>
      </c>
      <c r="B22" s="35"/>
      <c r="D22" s="51"/>
    </row>
    <row r="23" spans="1:4" s="6" customFormat="1" ht="17.25" thickBot="1" x14ac:dyDescent="0.3">
      <c r="A23" s="8" t="s">
        <v>99</v>
      </c>
      <c r="B23" s="45">
        <f>SUM('נספח 3-מצרפי'!B44:B61)</f>
        <v>-11.543212685248017</v>
      </c>
      <c r="D23" s="51"/>
    </row>
    <row r="24" spans="1:4" s="6" customFormat="1" ht="17.25" thickBot="1" x14ac:dyDescent="0.3">
      <c r="A24" s="8" t="s">
        <v>100</v>
      </c>
      <c r="B24" s="34">
        <f>SUM('נספח 3-מצרפי'!B62:B91)</f>
        <v>216.48382114737061</v>
      </c>
      <c r="C24" s="51"/>
      <c r="D24" s="51"/>
    </row>
    <row r="25" spans="1:4" s="6" customFormat="1" ht="17.25" thickBot="1" x14ac:dyDescent="0.3">
      <c r="A25" s="8" t="s">
        <v>16</v>
      </c>
      <c r="B25" s="35"/>
      <c r="D25" s="51"/>
    </row>
    <row r="26" spans="1:4" s="6" customFormat="1" ht="17.25" thickBot="1" x14ac:dyDescent="0.3">
      <c r="A26" s="8" t="s">
        <v>17</v>
      </c>
      <c r="B26" s="35"/>
      <c r="D26" s="51"/>
    </row>
    <row r="27" spans="1:4" s="6" customFormat="1" ht="17.25" thickBot="1" x14ac:dyDescent="0.3">
      <c r="A27" s="8"/>
      <c r="B27" s="39"/>
      <c r="D27" s="51"/>
    </row>
    <row r="28" spans="1:4" s="6" customFormat="1" ht="17.25" thickBot="1" x14ac:dyDescent="0.3">
      <c r="A28" s="7" t="s">
        <v>18</v>
      </c>
      <c r="B28" s="39"/>
      <c r="D28" s="51"/>
    </row>
    <row r="29" spans="1:4" s="6" customFormat="1" ht="17.25" thickBot="1" x14ac:dyDescent="0.3">
      <c r="A29" s="8" t="s">
        <v>19</v>
      </c>
      <c r="B29" s="35"/>
      <c r="D29" s="51"/>
    </row>
    <row r="30" spans="1:4" s="6" customFormat="1" ht="17.25" thickBot="1" x14ac:dyDescent="0.3">
      <c r="A30" s="8" t="s">
        <v>20</v>
      </c>
      <c r="B30" s="35"/>
      <c r="D30" s="51"/>
    </row>
    <row r="31" spans="1:4" s="6" customFormat="1" ht="17.25" thickBot="1" x14ac:dyDescent="0.3">
      <c r="A31" s="8"/>
      <c r="B31" s="39"/>
      <c r="D31" s="51"/>
    </row>
    <row r="32" spans="1:4" s="6" customFormat="1" ht="17.25" thickBot="1" x14ac:dyDescent="0.3">
      <c r="A32" s="7" t="s">
        <v>33</v>
      </c>
      <c r="B32" s="49">
        <f>SUM(B6:B30)</f>
        <v>1163.4106084621226</v>
      </c>
      <c r="C32" s="52"/>
      <c r="D32" s="51"/>
    </row>
    <row r="33" spans="1:7" s="6" customFormat="1" ht="17.25" thickBot="1" x14ac:dyDescent="0.3">
      <c r="A33" s="9"/>
      <c r="B33" s="39"/>
      <c r="D33" s="51"/>
    </row>
    <row r="34" spans="1:7" s="6" customFormat="1" ht="17.25" thickBot="1" x14ac:dyDescent="0.3">
      <c r="A34" s="7" t="s">
        <v>21</v>
      </c>
      <c r="B34" s="35"/>
      <c r="D34" s="51"/>
    </row>
    <row r="35" spans="1:7" s="6" customFormat="1" ht="26.25" thickBot="1" x14ac:dyDescent="0.3">
      <c r="A35" s="10" t="s">
        <v>34</v>
      </c>
      <c r="B35" s="41">
        <f>SUM(B19:B26)/B38</f>
        <v>1.0679808896254432E-3</v>
      </c>
      <c r="D35" s="51"/>
    </row>
    <row r="36" spans="1:7" s="6" customFormat="1" ht="17.25" thickBot="1" x14ac:dyDescent="0.3">
      <c r="A36" s="23" t="s">
        <v>101</v>
      </c>
      <c r="B36" s="59">
        <f>B32/((646117+657219)/2)</f>
        <v>1.7852811684203039E-3</v>
      </c>
      <c r="D36" s="51"/>
      <c r="E36" s="67"/>
      <c r="F36" s="57"/>
      <c r="G36" s="57"/>
    </row>
    <row r="37" spans="1:7" s="6" customFormat="1" ht="17.25" thickBot="1" x14ac:dyDescent="0.3">
      <c r="A37" s="8"/>
      <c r="B37" s="39"/>
      <c r="D37" s="51"/>
    </row>
    <row r="38" spans="1:7" s="6" customFormat="1" ht="17.25" thickBot="1" x14ac:dyDescent="0.3">
      <c r="A38" s="8" t="s">
        <v>81</v>
      </c>
      <c r="B38" s="50">
        <v>646117</v>
      </c>
      <c r="C38" s="57"/>
      <c r="D38" s="66"/>
    </row>
    <row r="40" spans="1:7" x14ac:dyDescent="0.2">
      <c r="B40" s="53"/>
    </row>
    <row r="41" spans="1:7" x14ac:dyDescent="0.2">
      <c r="B41" s="54"/>
    </row>
  </sheetData>
  <pageMargins left="0.34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1ECED-6EA8-4602-8CB2-E354AB6A0D2A}">
  <sheetPr>
    <pageSetUpPr fitToPage="1"/>
  </sheetPr>
  <dimension ref="A1:B40"/>
  <sheetViews>
    <sheetView rightToLeft="1" view="pageBreakPreview" zoomScaleNormal="100" zoomScaleSheetLayoutView="100" workbookViewId="0">
      <selection activeCell="B37" sqref="B37"/>
    </sheetView>
  </sheetViews>
  <sheetFormatPr defaultRowHeight="15" x14ac:dyDescent="0.25"/>
  <cols>
    <col min="1" max="1" width="60.75" customWidth="1"/>
    <col min="2" max="2" width="12.5" style="38" customWidth="1"/>
  </cols>
  <sheetData>
    <row r="1" spans="1:2" s="2" customFormat="1" x14ac:dyDescent="0.25">
      <c r="A1" s="2" t="s">
        <v>134</v>
      </c>
      <c r="B1" s="36"/>
    </row>
    <row r="2" spans="1:2" s="2" customFormat="1" x14ac:dyDescent="0.25">
      <c r="A2" s="2" t="s">
        <v>83</v>
      </c>
      <c r="B2" s="46">
        <v>44560</v>
      </c>
    </row>
    <row r="3" spans="1:2" ht="15.75" thickBot="1" x14ac:dyDescent="0.3"/>
    <row r="4" spans="1:2" s="6" customFormat="1" ht="15.75" thickBot="1" x14ac:dyDescent="0.3">
      <c r="A4" s="4"/>
      <c r="B4" s="37" t="s">
        <v>0</v>
      </c>
    </row>
    <row r="5" spans="1:2" s="6" customFormat="1" ht="17.25" thickBot="1" x14ac:dyDescent="0.3">
      <c r="A5" s="7" t="s">
        <v>1</v>
      </c>
      <c r="B5" s="39"/>
    </row>
    <row r="6" spans="1:2" s="6" customFormat="1" ht="17.25" thickBot="1" x14ac:dyDescent="0.3">
      <c r="A6" s="8" t="s">
        <v>2</v>
      </c>
      <c r="B6" s="35"/>
    </row>
    <row r="7" spans="1:2" s="6" customFormat="1" ht="17.25" thickBot="1" x14ac:dyDescent="0.3">
      <c r="A7" s="8" t="s">
        <v>3</v>
      </c>
      <c r="B7" s="34">
        <f>'[1]נספח 2'!B21</f>
        <v>354.46000000000004</v>
      </c>
    </row>
    <row r="8" spans="1:2" s="6" customFormat="1" ht="17.25" thickBot="1" x14ac:dyDescent="0.3">
      <c r="A8" s="8"/>
      <c r="B8" s="39"/>
    </row>
    <row r="9" spans="1:2" s="6" customFormat="1" ht="17.25" thickBot="1" x14ac:dyDescent="0.3">
      <c r="A9" s="7" t="s">
        <v>4</v>
      </c>
      <c r="B9" s="39"/>
    </row>
    <row r="10" spans="1:2" s="6" customFormat="1" ht="17.25" thickBot="1" x14ac:dyDescent="0.3">
      <c r="A10" s="8" t="s">
        <v>5</v>
      </c>
      <c r="B10" s="35"/>
    </row>
    <row r="11" spans="1:2" s="6" customFormat="1" ht="17.25" thickBot="1" x14ac:dyDescent="0.3">
      <c r="A11" s="8" t="s">
        <v>6</v>
      </c>
      <c r="B11" s="34">
        <f>'[1]נספח 2'!B32</f>
        <v>53.52</v>
      </c>
    </row>
    <row r="12" spans="1:2" s="6" customFormat="1" ht="17.25" thickBot="1" x14ac:dyDescent="0.3">
      <c r="A12" s="8"/>
      <c r="B12" s="39"/>
    </row>
    <row r="13" spans="1:2" s="6" customFormat="1" ht="17.25" thickBot="1" x14ac:dyDescent="0.3">
      <c r="A13" s="7" t="s">
        <v>7</v>
      </c>
      <c r="B13" s="39"/>
    </row>
    <row r="14" spans="1:2" s="6" customFormat="1" ht="26.25" thickBot="1" x14ac:dyDescent="0.3">
      <c r="A14" s="8" t="s">
        <v>8</v>
      </c>
      <c r="B14" s="35"/>
    </row>
    <row r="15" spans="1:2" s="6" customFormat="1" ht="17.25" thickBot="1" x14ac:dyDescent="0.3">
      <c r="A15" s="8" t="s">
        <v>9</v>
      </c>
      <c r="B15" s="35"/>
    </row>
    <row r="16" spans="1:2" s="6" customFormat="1" ht="17.25" thickBot="1" x14ac:dyDescent="0.3">
      <c r="A16" s="8" t="s">
        <v>10</v>
      </c>
      <c r="B16" s="35"/>
    </row>
    <row r="17" spans="1:2" s="6" customFormat="1" ht="17.25" thickBot="1" x14ac:dyDescent="0.3">
      <c r="A17" s="8"/>
      <c r="B17" s="39"/>
    </row>
    <row r="18" spans="1:2" s="6" customFormat="1" ht="17.25" thickBot="1" x14ac:dyDescent="0.3">
      <c r="A18" s="7" t="s">
        <v>11</v>
      </c>
      <c r="B18" s="39"/>
    </row>
    <row r="19" spans="1:2" s="6" customFormat="1" ht="17.25" thickBot="1" x14ac:dyDescent="0.3">
      <c r="A19" s="8" t="s">
        <v>12</v>
      </c>
      <c r="B19" s="35"/>
    </row>
    <row r="20" spans="1:2" s="6" customFormat="1" ht="17.25" thickBot="1" x14ac:dyDescent="0.3">
      <c r="A20" s="8" t="s">
        <v>13</v>
      </c>
      <c r="B20" s="34">
        <f>'[1]נספח 3'!B18</f>
        <v>456.6</v>
      </c>
    </row>
    <row r="21" spans="1:2" s="6" customFormat="1" ht="17.25" thickBot="1" x14ac:dyDescent="0.3">
      <c r="A21" s="8" t="s">
        <v>14</v>
      </c>
      <c r="B21" s="35"/>
    </row>
    <row r="22" spans="1:2" s="6" customFormat="1" ht="17.25" thickBot="1" x14ac:dyDescent="0.3">
      <c r="A22" s="8" t="s">
        <v>15</v>
      </c>
      <c r="B22" s="35"/>
    </row>
    <row r="23" spans="1:2" s="6" customFormat="1" ht="17.25" thickBot="1" x14ac:dyDescent="0.3">
      <c r="A23" s="8" t="s">
        <v>99</v>
      </c>
      <c r="B23" s="58">
        <f>SUM('[1]נספח 3'!B45:B58)</f>
        <v>-7.2740946659093133</v>
      </c>
    </row>
    <row r="24" spans="1:2" s="6" customFormat="1" ht="17.25" thickBot="1" x14ac:dyDescent="0.3">
      <c r="A24" s="8" t="s">
        <v>100</v>
      </c>
      <c r="B24" s="34">
        <f>SUM('[1]נספח 3'!B60:B87)</f>
        <v>200.70363114737054</v>
      </c>
    </row>
    <row r="25" spans="1:2" s="6" customFormat="1" ht="17.25" thickBot="1" x14ac:dyDescent="0.3">
      <c r="A25" s="8" t="s">
        <v>16</v>
      </c>
      <c r="B25" s="35"/>
    </row>
    <row r="26" spans="1:2" s="6" customFormat="1" ht="17.25" thickBot="1" x14ac:dyDescent="0.3">
      <c r="A26" s="8" t="s">
        <v>17</v>
      </c>
      <c r="B26" s="35"/>
    </row>
    <row r="27" spans="1:2" s="6" customFormat="1" ht="17.25" thickBot="1" x14ac:dyDescent="0.3">
      <c r="A27" s="8"/>
      <c r="B27" s="39"/>
    </row>
    <row r="28" spans="1:2" s="6" customFormat="1" ht="17.25" thickBot="1" x14ac:dyDescent="0.3">
      <c r="A28" s="7" t="s">
        <v>18</v>
      </c>
      <c r="B28" s="39"/>
    </row>
    <row r="29" spans="1:2" s="6" customFormat="1" ht="17.25" thickBot="1" x14ac:dyDescent="0.3">
      <c r="A29" s="8" t="s">
        <v>19</v>
      </c>
      <c r="B29" s="35"/>
    </row>
    <row r="30" spans="1:2" s="6" customFormat="1" ht="17.25" thickBot="1" x14ac:dyDescent="0.3">
      <c r="A30" s="8" t="s">
        <v>20</v>
      </c>
      <c r="B30" s="35"/>
    </row>
    <row r="31" spans="1:2" s="6" customFormat="1" ht="17.25" thickBot="1" x14ac:dyDescent="0.3">
      <c r="A31" s="8"/>
      <c r="B31" s="39"/>
    </row>
    <row r="32" spans="1:2" s="6" customFormat="1" ht="17.25" thickBot="1" x14ac:dyDescent="0.3">
      <c r="A32" s="7" t="s">
        <v>33</v>
      </c>
      <c r="B32" s="49">
        <f>SUM(B6:B30)</f>
        <v>1058.0095364814613</v>
      </c>
    </row>
    <row r="33" spans="1:2" s="6" customFormat="1" ht="17.25" thickBot="1" x14ac:dyDescent="0.3">
      <c r="A33" s="9"/>
      <c r="B33" s="39"/>
    </row>
    <row r="34" spans="1:2" s="6" customFormat="1" ht="17.25" thickBot="1" x14ac:dyDescent="0.3">
      <c r="A34" s="7" t="s">
        <v>21</v>
      </c>
      <c r="B34" s="35"/>
    </row>
    <row r="35" spans="1:2" s="6" customFormat="1" ht="26.25" thickBot="1" x14ac:dyDescent="0.3">
      <c r="A35" s="10" t="s">
        <v>34</v>
      </c>
      <c r="B35" s="41">
        <f>SUM(B19:B26)/B38</f>
        <v>1.2846814361719445E-3</v>
      </c>
    </row>
    <row r="36" spans="1:2" s="6" customFormat="1" ht="17.25" thickBot="1" x14ac:dyDescent="0.3">
      <c r="A36" s="23" t="s">
        <v>101</v>
      </c>
      <c r="B36" s="71">
        <f>B32/((505985+516782)/2)</f>
        <v>2.068916061002088E-3</v>
      </c>
    </row>
    <row r="37" spans="1:2" s="6" customFormat="1" ht="17.25" thickBot="1" x14ac:dyDescent="0.3">
      <c r="A37" s="8"/>
      <c r="B37" s="39"/>
    </row>
    <row r="38" spans="1:2" s="6" customFormat="1" ht="17.25" thickBot="1" x14ac:dyDescent="0.3">
      <c r="A38" s="8" t="s">
        <v>81</v>
      </c>
      <c r="B38" s="72">
        <v>505985</v>
      </c>
    </row>
    <row r="40" spans="1:2" x14ac:dyDescent="0.25">
      <c r="A40" s="43"/>
    </row>
  </sheetData>
  <pageMargins left="0.62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5248F-B2BE-4D64-B589-E5BEE88C1F99}">
  <sheetPr>
    <pageSetUpPr fitToPage="1"/>
  </sheetPr>
  <dimension ref="A1:B38"/>
  <sheetViews>
    <sheetView rightToLeft="1" view="pageBreakPreview" zoomScaleNormal="100" zoomScaleSheetLayoutView="100" workbookViewId="0">
      <selection activeCell="A17" sqref="A17"/>
    </sheetView>
  </sheetViews>
  <sheetFormatPr defaultRowHeight="15" x14ac:dyDescent="0.25"/>
  <cols>
    <col min="1" max="1" width="60.625" customWidth="1"/>
    <col min="2" max="2" width="12.5" style="38" customWidth="1"/>
  </cols>
  <sheetData>
    <row r="1" spans="1:2" s="2" customFormat="1" x14ac:dyDescent="0.25">
      <c r="A1" s="2" t="s">
        <v>135</v>
      </c>
      <c r="B1" s="36"/>
    </row>
    <row r="2" spans="1:2" s="2" customFormat="1" x14ac:dyDescent="0.25">
      <c r="A2" s="2" t="s">
        <v>83</v>
      </c>
      <c r="B2" s="46">
        <v>44560</v>
      </c>
    </row>
    <row r="3" spans="1:2" ht="15.75" thickBot="1" x14ac:dyDescent="0.3"/>
    <row r="4" spans="1:2" s="6" customFormat="1" ht="15.75" thickBot="1" x14ac:dyDescent="0.3">
      <c r="A4" s="4"/>
      <c r="B4" s="37" t="s">
        <v>0</v>
      </c>
    </row>
    <row r="5" spans="1:2" s="6" customFormat="1" ht="17.25" thickBot="1" x14ac:dyDescent="0.3">
      <c r="A5" s="7" t="s">
        <v>1</v>
      </c>
      <c r="B5" s="39"/>
    </row>
    <row r="6" spans="1:2" s="6" customFormat="1" ht="17.25" thickBot="1" x14ac:dyDescent="0.3">
      <c r="A6" s="8" t="s">
        <v>2</v>
      </c>
      <c r="B6" s="35"/>
    </row>
    <row r="7" spans="1:2" s="6" customFormat="1" ht="17.25" thickBot="1" x14ac:dyDescent="0.3">
      <c r="A7" s="8" t="s">
        <v>3</v>
      </c>
      <c r="B7" s="34">
        <f>'[2]נספח 2'!B21</f>
        <v>9.7000000000000028</v>
      </c>
    </row>
    <row r="8" spans="1:2" s="6" customFormat="1" ht="17.25" thickBot="1" x14ac:dyDescent="0.3">
      <c r="A8" s="8"/>
      <c r="B8" s="39"/>
    </row>
    <row r="9" spans="1:2" s="6" customFormat="1" ht="17.25" thickBot="1" x14ac:dyDescent="0.3">
      <c r="A9" s="7" t="s">
        <v>4</v>
      </c>
      <c r="B9" s="39"/>
    </row>
    <row r="10" spans="1:2" s="6" customFormat="1" ht="17.25" thickBot="1" x14ac:dyDescent="0.3">
      <c r="A10" s="8" t="s">
        <v>5</v>
      </c>
      <c r="B10" s="35"/>
    </row>
    <row r="11" spans="1:2" s="6" customFormat="1" ht="17.25" thickBot="1" x14ac:dyDescent="0.3">
      <c r="A11" s="8" t="s">
        <v>6</v>
      </c>
      <c r="B11" s="34">
        <f>'[2]נספח 2'!B32</f>
        <v>2.1</v>
      </c>
    </row>
    <row r="12" spans="1:2" s="6" customFormat="1" ht="17.25" thickBot="1" x14ac:dyDescent="0.3">
      <c r="A12" s="8"/>
      <c r="B12" s="39"/>
    </row>
    <row r="13" spans="1:2" s="6" customFormat="1" ht="17.25" thickBot="1" x14ac:dyDescent="0.3">
      <c r="A13" s="7" t="s">
        <v>7</v>
      </c>
      <c r="B13" s="39"/>
    </row>
    <row r="14" spans="1:2" s="6" customFormat="1" ht="26.25" thickBot="1" x14ac:dyDescent="0.3">
      <c r="A14" s="8" t="s">
        <v>8</v>
      </c>
      <c r="B14" s="35"/>
    </row>
    <row r="15" spans="1:2" s="6" customFormat="1" ht="17.25" thickBot="1" x14ac:dyDescent="0.3">
      <c r="A15" s="8" t="s">
        <v>9</v>
      </c>
      <c r="B15" s="35"/>
    </row>
    <row r="16" spans="1:2" s="6" customFormat="1" ht="17.25" thickBot="1" x14ac:dyDescent="0.3">
      <c r="A16" s="8" t="s">
        <v>10</v>
      </c>
      <c r="B16" s="35"/>
    </row>
    <row r="17" spans="1:2" s="6" customFormat="1" ht="17.25" thickBot="1" x14ac:dyDescent="0.3">
      <c r="A17" s="8"/>
      <c r="B17" s="39"/>
    </row>
    <row r="18" spans="1:2" s="6" customFormat="1" ht="17.25" thickBot="1" x14ac:dyDescent="0.3">
      <c r="A18" s="7" t="s">
        <v>11</v>
      </c>
      <c r="B18" s="39"/>
    </row>
    <row r="19" spans="1:2" s="6" customFormat="1" ht="17.25" thickBot="1" x14ac:dyDescent="0.3">
      <c r="A19" s="8" t="s">
        <v>12</v>
      </c>
      <c r="B19" s="35"/>
    </row>
    <row r="20" spans="1:2" s="6" customFormat="1" ht="17.25" thickBot="1" x14ac:dyDescent="0.3">
      <c r="A20" s="8" t="s">
        <v>13</v>
      </c>
      <c r="B20" s="35">
        <f>'[2]נספח 3'!B17</f>
        <v>6.1800000000000006</v>
      </c>
    </row>
    <row r="21" spans="1:2" s="6" customFormat="1" ht="17.25" thickBot="1" x14ac:dyDescent="0.3">
      <c r="A21" s="8" t="s">
        <v>14</v>
      </c>
      <c r="B21" s="35"/>
    </row>
    <row r="22" spans="1:2" s="6" customFormat="1" ht="17.25" thickBot="1" x14ac:dyDescent="0.3">
      <c r="A22" s="8" t="s">
        <v>15</v>
      </c>
      <c r="B22" s="35"/>
    </row>
    <row r="23" spans="1:2" s="6" customFormat="1" ht="17.25" thickBot="1" x14ac:dyDescent="0.3">
      <c r="A23" s="8" t="s">
        <v>99</v>
      </c>
      <c r="B23" s="58">
        <f>SUM('[2]נספח 3'!B44:B54)</f>
        <v>-0.37525381912023414</v>
      </c>
    </row>
    <row r="24" spans="1:2" s="6" customFormat="1" ht="17.25" thickBot="1" x14ac:dyDescent="0.3">
      <c r="A24" s="8" t="s">
        <v>100</v>
      </c>
      <c r="B24" s="34">
        <f>SUM('[2]נספח 3'!B56:B82)</f>
        <v>3.1794200000000008</v>
      </c>
    </row>
    <row r="25" spans="1:2" s="6" customFormat="1" ht="17.25" thickBot="1" x14ac:dyDescent="0.3">
      <c r="A25" s="8" t="s">
        <v>16</v>
      </c>
      <c r="B25" s="35"/>
    </row>
    <row r="26" spans="1:2" s="6" customFormat="1" ht="17.25" thickBot="1" x14ac:dyDescent="0.3">
      <c r="A26" s="8" t="s">
        <v>17</v>
      </c>
      <c r="B26" s="35"/>
    </row>
    <row r="27" spans="1:2" s="6" customFormat="1" ht="17.25" thickBot="1" x14ac:dyDescent="0.3">
      <c r="A27" s="8"/>
      <c r="B27" s="39"/>
    </row>
    <row r="28" spans="1:2" s="6" customFormat="1" ht="17.25" thickBot="1" x14ac:dyDescent="0.3">
      <c r="A28" s="7" t="s">
        <v>18</v>
      </c>
      <c r="B28" s="39"/>
    </row>
    <row r="29" spans="1:2" s="6" customFormat="1" ht="17.25" thickBot="1" x14ac:dyDescent="0.3">
      <c r="A29" s="8" t="s">
        <v>19</v>
      </c>
      <c r="B29" s="35"/>
    </row>
    <row r="30" spans="1:2" s="6" customFormat="1" ht="17.25" thickBot="1" x14ac:dyDescent="0.3">
      <c r="A30" s="8" t="s">
        <v>20</v>
      </c>
      <c r="B30" s="35"/>
    </row>
    <row r="31" spans="1:2" s="6" customFormat="1" ht="17.25" thickBot="1" x14ac:dyDescent="0.3">
      <c r="A31" s="8"/>
      <c r="B31" s="39"/>
    </row>
    <row r="32" spans="1:2" s="6" customFormat="1" ht="17.25" thickBot="1" x14ac:dyDescent="0.3">
      <c r="A32" s="7" t="s">
        <v>33</v>
      </c>
      <c r="B32" s="34">
        <f>SUM(B6:B30)</f>
        <v>20.784166180879769</v>
      </c>
    </row>
    <row r="33" spans="1:2" s="6" customFormat="1" ht="17.25" thickBot="1" x14ac:dyDescent="0.3">
      <c r="A33" s="9"/>
      <c r="B33" s="39"/>
    </row>
    <row r="34" spans="1:2" s="6" customFormat="1" ht="17.25" thickBot="1" x14ac:dyDescent="0.3">
      <c r="A34" s="7" t="s">
        <v>21</v>
      </c>
      <c r="B34" s="35"/>
    </row>
    <row r="35" spans="1:2" s="6" customFormat="1" ht="26.25" thickBot="1" x14ac:dyDescent="0.3">
      <c r="A35" s="10" t="s">
        <v>34</v>
      </c>
      <c r="B35" s="41">
        <f>SUM(B19:B26)/B38</f>
        <v>6.28879055080482E-4</v>
      </c>
    </row>
    <row r="36" spans="1:2" s="6" customFormat="1" ht="17.25" thickBot="1" x14ac:dyDescent="0.3">
      <c r="A36" s="23" t="s">
        <v>101</v>
      </c>
      <c r="B36" s="71">
        <f>B32/((14286+14712)/2)</f>
        <v>1.4334896324491185E-3</v>
      </c>
    </row>
    <row r="37" spans="1:2" s="6" customFormat="1" ht="17.25" thickBot="1" x14ac:dyDescent="0.3">
      <c r="A37" s="8"/>
      <c r="B37" s="39"/>
    </row>
    <row r="38" spans="1:2" s="6" customFormat="1" ht="17.25" thickBot="1" x14ac:dyDescent="0.3">
      <c r="A38" s="8" t="s">
        <v>81</v>
      </c>
      <c r="B38" s="50">
        <v>14286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ABFF6-E0A9-45EC-B308-2DC6D4DB351A}">
  <sheetPr>
    <pageSetUpPr fitToPage="1"/>
  </sheetPr>
  <dimension ref="A1:B38"/>
  <sheetViews>
    <sheetView rightToLeft="1" view="pageBreakPreview" zoomScaleNormal="100" zoomScaleSheetLayoutView="100" workbookViewId="0">
      <selection activeCell="A3" sqref="A3"/>
    </sheetView>
  </sheetViews>
  <sheetFormatPr defaultRowHeight="15" x14ac:dyDescent="0.25"/>
  <cols>
    <col min="1" max="1" width="60.625" customWidth="1"/>
    <col min="2" max="2" width="12.5" style="38" customWidth="1"/>
  </cols>
  <sheetData>
    <row r="1" spans="1:2" s="2" customFormat="1" x14ac:dyDescent="0.25">
      <c r="A1" s="2" t="s">
        <v>136</v>
      </c>
      <c r="B1" s="36"/>
    </row>
    <row r="2" spans="1:2" s="2" customFormat="1" x14ac:dyDescent="0.25">
      <c r="A2" s="2" t="s">
        <v>83</v>
      </c>
      <c r="B2" s="46">
        <v>44560</v>
      </c>
    </row>
    <row r="3" spans="1:2" ht="15.75" thickBot="1" x14ac:dyDescent="0.3"/>
    <row r="4" spans="1:2" s="6" customFormat="1" ht="15.75" thickBot="1" x14ac:dyDescent="0.3">
      <c r="A4" s="4"/>
      <c r="B4" s="37" t="s">
        <v>0</v>
      </c>
    </row>
    <row r="5" spans="1:2" s="6" customFormat="1" ht="17.25" thickBot="1" x14ac:dyDescent="0.3">
      <c r="A5" s="7" t="s">
        <v>1</v>
      </c>
      <c r="B5" s="39"/>
    </row>
    <row r="6" spans="1:2" s="6" customFormat="1" ht="17.25" thickBot="1" x14ac:dyDescent="0.3">
      <c r="A6" s="8" t="s">
        <v>2</v>
      </c>
      <c r="B6" s="35"/>
    </row>
    <row r="7" spans="1:2" s="6" customFormat="1" ht="17.25" thickBot="1" x14ac:dyDescent="0.3">
      <c r="A7" s="8" t="s">
        <v>3</v>
      </c>
      <c r="B7" s="34">
        <f>'[3]נספח 2'!B21</f>
        <v>28.87</v>
      </c>
    </row>
    <row r="8" spans="1:2" s="6" customFormat="1" ht="17.25" thickBot="1" x14ac:dyDescent="0.3">
      <c r="A8" s="8"/>
      <c r="B8" s="39"/>
    </row>
    <row r="9" spans="1:2" s="6" customFormat="1" ht="17.25" thickBot="1" x14ac:dyDescent="0.3">
      <c r="A9" s="7" t="s">
        <v>4</v>
      </c>
      <c r="B9" s="39"/>
    </row>
    <row r="10" spans="1:2" s="6" customFormat="1" ht="17.25" thickBot="1" x14ac:dyDescent="0.3">
      <c r="A10" s="8" t="s">
        <v>5</v>
      </c>
      <c r="B10" s="35"/>
    </row>
    <row r="11" spans="1:2" s="6" customFormat="1" ht="17.25" thickBot="1" x14ac:dyDescent="0.3">
      <c r="A11" s="8" t="s">
        <v>6</v>
      </c>
      <c r="B11" s="34">
        <f>'[3]נספח 2'!B32</f>
        <v>10.210000000000001</v>
      </c>
    </row>
    <row r="12" spans="1:2" s="6" customFormat="1" ht="17.25" thickBot="1" x14ac:dyDescent="0.3">
      <c r="A12" s="8"/>
      <c r="B12" s="39"/>
    </row>
    <row r="13" spans="1:2" s="6" customFormat="1" ht="17.25" thickBot="1" x14ac:dyDescent="0.3">
      <c r="A13" s="7" t="s">
        <v>7</v>
      </c>
      <c r="B13" s="39"/>
    </row>
    <row r="14" spans="1:2" s="6" customFormat="1" ht="26.25" thickBot="1" x14ac:dyDescent="0.3">
      <c r="A14" s="8" t="s">
        <v>8</v>
      </c>
      <c r="B14" s="35"/>
    </row>
    <row r="15" spans="1:2" s="6" customFormat="1" ht="17.25" thickBot="1" x14ac:dyDescent="0.3">
      <c r="A15" s="8" t="s">
        <v>9</v>
      </c>
      <c r="B15" s="35"/>
    </row>
    <row r="16" spans="1:2" s="6" customFormat="1" ht="17.25" thickBot="1" x14ac:dyDescent="0.3">
      <c r="A16" s="8" t="s">
        <v>10</v>
      </c>
      <c r="B16" s="35"/>
    </row>
    <row r="17" spans="1:2" s="6" customFormat="1" ht="17.25" thickBot="1" x14ac:dyDescent="0.3">
      <c r="A17" s="8"/>
      <c r="B17" s="39"/>
    </row>
    <row r="18" spans="1:2" s="6" customFormat="1" ht="17.25" thickBot="1" x14ac:dyDescent="0.3">
      <c r="A18" s="7" t="s">
        <v>11</v>
      </c>
      <c r="B18" s="39"/>
    </row>
    <row r="19" spans="1:2" s="6" customFormat="1" ht="17.25" thickBot="1" x14ac:dyDescent="0.3">
      <c r="A19" s="8" t="s">
        <v>12</v>
      </c>
      <c r="B19" s="35"/>
    </row>
    <row r="20" spans="1:2" s="6" customFormat="1" ht="17.25" thickBot="1" x14ac:dyDescent="0.3">
      <c r="A20" s="8" t="s">
        <v>13</v>
      </c>
      <c r="B20" s="35">
        <f>'[3]נספח 3'!B16</f>
        <v>22.32</v>
      </c>
    </row>
    <row r="21" spans="1:2" s="6" customFormat="1" ht="17.25" thickBot="1" x14ac:dyDescent="0.3">
      <c r="A21" s="8" t="s">
        <v>14</v>
      </c>
      <c r="B21" s="35"/>
    </row>
    <row r="22" spans="1:2" s="6" customFormat="1" ht="17.25" thickBot="1" x14ac:dyDescent="0.3">
      <c r="A22" s="8" t="s">
        <v>15</v>
      </c>
      <c r="B22" s="35"/>
    </row>
    <row r="23" spans="1:2" s="6" customFormat="1" ht="17.25" thickBot="1" x14ac:dyDescent="0.3">
      <c r="A23" s="8" t="s">
        <v>99</v>
      </c>
      <c r="B23" s="45">
        <f>SUM('[3]נספח 3'!B43:B56)</f>
        <v>-3.8632739014688013</v>
      </c>
    </row>
    <row r="24" spans="1:2" s="6" customFormat="1" ht="17.25" thickBot="1" x14ac:dyDescent="0.3">
      <c r="A24" s="8" t="s">
        <v>100</v>
      </c>
      <c r="B24" s="34">
        <f>SUM('[3]נספח 3'!B58:B85)</f>
        <v>12.190770000000004</v>
      </c>
    </row>
    <row r="25" spans="1:2" s="6" customFormat="1" ht="17.25" thickBot="1" x14ac:dyDescent="0.3">
      <c r="A25" s="8" t="s">
        <v>16</v>
      </c>
      <c r="B25" s="35"/>
    </row>
    <row r="26" spans="1:2" s="6" customFormat="1" ht="17.25" thickBot="1" x14ac:dyDescent="0.3">
      <c r="A26" s="8" t="s">
        <v>17</v>
      </c>
      <c r="B26" s="35"/>
    </row>
    <row r="27" spans="1:2" s="6" customFormat="1" ht="17.25" thickBot="1" x14ac:dyDescent="0.3">
      <c r="A27" s="8"/>
      <c r="B27" s="39"/>
    </row>
    <row r="28" spans="1:2" s="6" customFormat="1" ht="17.25" thickBot="1" x14ac:dyDescent="0.3">
      <c r="A28" s="7" t="s">
        <v>18</v>
      </c>
      <c r="B28" s="39"/>
    </row>
    <row r="29" spans="1:2" s="6" customFormat="1" ht="17.25" thickBot="1" x14ac:dyDescent="0.3">
      <c r="A29" s="8" t="s">
        <v>19</v>
      </c>
      <c r="B29" s="35"/>
    </row>
    <row r="30" spans="1:2" s="6" customFormat="1" ht="17.25" thickBot="1" x14ac:dyDescent="0.3">
      <c r="A30" s="8" t="s">
        <v>20</v>
      </c>
      <c r="B30" s="35"/>
    </row>
    <row r="31" spans="1:2" s="6" customFormat="1" ht="17.25" thickBot="1" x14ac:dyDescent="0.3">
      <c r="A31" s="8"/>
      <c r="B31" s="39"/>
    </row>
    <row r="32" spans="1:2" s="6" customFormat="1" ht="17.25" thickBot="1" x14ac:dyDescent="0.3">
      <c r="A32" s="7" t="s">
        <v>33</v>
      </c>
      <c r="B32" s="34">
        <f>SUM(B6:B30)</f>
        <v>69.727496098531205</v>
      </c>
    </row>
    <row r="33" spans="1:2" s="6" customFormat="1" ht="17.25" thickBot="1" x14ac:dyDescent="0.3">
      <c r="A33" s="9"/>
      <c r="B33" s="39"/>
    </row>
    <row r="34" spans="1:2" s="6" customFormat="1" ht="17.25" thickBot="1" x14ac:dyDescent="0.3">
      <c r="A34" s="7" t="s">
        <v>21</v>
      </c>
      <c r="B34" s="35"/>
    </row>
    <row r="35" spans="1:2" s="6" customFormat="1" ht="26.25" thickBot="1" x14ac:dyDescent="0.3">
      <c r="A35" s="10" t="s">
        <v>34</v>
      </c>
      <c r="B35" s="41">
        <f>SUM(B19:B26)/B38</f>
        <v>3.7696797169165072E-4</v>
      </c>
    </row>
    <row r="36" spans="1:2" s="6" customFormat="1" ht="17.25" thickBot="1" x14ac:dyDescent="0.3">
      <c r="A36" s="23" t="s">
        <v>101</v>
      </c>
      <c r="B36" s="71">
        <f>B32/((81300+86774)/2)</f>
        <v>8.2972376570476347E-4</v>
      </c>
    </row>
    <row r="37" spans="1:2" s="6" customFormat="1" ht="17.25" thickBot="1" x14ac:dyDescent="0.3">
      <c r="A37" s="8"/>
      <c r="B37" s="39"/>
    </row>
    <row r="38" spans="1:2" s="6" customFormat="1" ht="17.25" thickBot="1" x14ac:dyDescent="0.3">
      <c r="A38" s="8" t="s">
        <v>81</v>
      </c>
      <c r="B38" s="50">
        <v>81300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F3952-C15F-425D-878D-5FD65E5FCDBB}">
  <sheetPr>
    <pageSetUpPr fitToPage="1"/>
  </sheetPr>
  <dimension ref="A1:B38"/>
  <sheetViews>
    <sheetView rightToLeft="1" view="pageBreakPreview" zoomScaleNormal="100" zoomScaleSheetLayoutView="100" workbookViewId="0">
      <selection activeCell="B37" sqref="B37"/>
    </sheetView>
  </sheetViews>
  <sheetFormatPr defaultRowHeight="15" x14ac:dyDescent="0.25"/>
  <cols>
    <col min="1" max="1" width="60.625" customWidth="1"/>
    <col min="2" max="2" width="12.5" style="38" customWidth="1"/>
  </cols>
  <sheetData>
    <row r="1" spans="1:2" s="2" customFormat="1" x14ac:dyDescent="0.25">
      <c r="A1" s="2" t="s">
        <v>137</v>
      </c>
      <c r="B1" s="36"/>
    </row>
    <row r="2" spans="1:2" s="2" customFormat="1" x14ac:dyDescent="0.25">
      <c r="A2" s="2" t="s">
        <v>83</v>
      </c>
      <c r="B2" s="46">
        <v>44560</v>
      </c>
    </row>
    <row r="3" spans="1:2" ht="15.75" thickBot="1" x14ac:dyDescent="0.3"/>
    <row r="4" spans="1:2" s="6" customFormat="1" ht="15.75" thickBot="1" x14ac:dyDescent="0.3">
      <c r="A4" s="4"/>
      <c r="B4" s="37" t="s">
        <v>0</v>
      </c>
    </row>
    <row r="5" spans="1:2" s="6" customFormat="1" ht="17.25" thickBot="1" x14ac:dyDescent="0.3">
      <c r="A5" s="7" t="s">
        <v>1</v>
      </c>
      <c r="B5" s="39"/>
    </row>
    <row r="6" spans="1:2" s="6" customFormat="1" ht="17.25" thickBot="1" x14ac:dyDescent="0.3">
      <c r="A6" s="8" t="s">
        <v>2</v>
      </c>
      <c r="B6" s="35"/>
    </row>
    <row r="7" spans="1:2" s="6" customFormat="1" ht="17.25" thickBot="1" x14ac:dyDescent="0.3">
      <c r="A7" s="8" t="s">
        <v>3</v>
      </c>
      <c r="B7" s="34">
        <f>'[4]נספח 2'!B21</f>
        <v>12.390000000000002</v>
      </c>
    </row>
    <row r="8" spans="1:2" s="6" customFormat="1" ht="17.25" thickBot="1" x14ac:dyDescent="0.3">
      <c r="A8" s="8"/>
      <c r="B8" s="39"/>
    </row>
    <row r="9" spans="1:2" s="6" customFormat="1" ht="17.25" thickBot="1" x14ac:dyDescent="0.3">
      <c r="A9" s="7" t="s">
        <v>4</v>
      </c>
      <c r="B9" s="39"/>
    </row>
    <row r="10" spans="1:2" s="6" customFormat="1" ht="17.25" thickBot="1" x14ac:dyDescent="0.3">
      <c r="A10" s="8" t="s">
        <v>5</v>
      </c>
      <c r="B10" s="35"/>
    </row>
    <row r="11" spans="1:2" s="6" customFormat="1" ht="17.25" thickBot="1" x14ac:dyDescent="0.3">
      <c r="A11" s="8" t="s">
        <v>6</v>
      </c>
      <c r="B11" s="34">
        <f>'[4]נספח 2'!B32</f>
        <v>2.12</v>
      </c>
    </row>
    <row r="12" spans="1:2" s="6" customFormat="1" ht="17.25" thickBot="1" x14ac:dyDescent="0.3">
      <c r="A12" s="8"/>
      <c r="B12" s="39"/>
    </row>
    <row r="13" spans="1:2" s="6" customFormat="1" ht="17.25" thickBot="1" x14ac:dyDescent="0.3">
      <c r="A13" s="7" t="s">
        <v>7</v>
      </c>
      <c r="B13" s="39"/>
    </row>
    <row r="14" spans="1:2" s="6" customFormat="1" ht="26.25" thickBot="1" x14ac:dyDescent="0.3">
      <c r="A14" s="8" t="s">
        <v>8</v>
      </c>
      <c r="B14" s="35"/>
    </row>
    <row r="15" spans="1:2" s="6" customFormat="1" ht="17.25" thickBot="1" x14ac:dyDescent="0.3">
      <c r="A15" s="8" t="s">
        <v>9</v>
      </c>
      <c r="B15" s="35"/>
    </row>
    <row r="16" spans="1:2" s="6" customFormat="1" ht="17.25" thickBot="1" x14ac:dyDescent="0.3">
      <c r="A16" s="8" t="s">
        <v>10</v>
      </c>
      <c r="B16" s="35"/>
    </row>
    <row r="17" spans="1:2" s="6" customFormat="1" ht="17.25" thickBot="1" x14ac:dyDescent="0.3">
      <c r="A17" s="8"/>
      <c r="B17" s="39"/>
    </row>
    <row r="18" spans="1:2" s="6" customFormat="1" ht="17.25" thickBot="1" x14ac:dyDescent="0.3">
      <c r="A18" s="7" t="s">
        <v>11</v>
      </c>
      <c r="B18" s="39"/>
    </row>
    <row r="19" spans="1:2" s="6" customFormat="1" ht="17.25" thickBot="1" x14ac:dyDescent="0.3">
      <c r="A19" s="8" t="s">
        <v>12</v>
      </c>
      <c r="B19" s="35"/>
    </row>
    <row r="20" spans="1:2" s="6" customFormat="1" ht="17.25" thickBot="1" x14ac:dyDescent="0.3">
      <c r="A20" s="8" t="s">
        <v>13</v>
      </c>
      <c r="B20" s="35"/>
    </row>
    <row r="21" spans="1:2" s="6" customFormat="1" ht="17.25" thickBot="1" x14ac:dyDescent="0.3">
      <c r="A21" s="8" t="s">
        <v>14</v>
      </c>
      <c r="B21" s="35"/>
    </row>
    <row r="22" spans="1:2" s="6" customFormat="1" ht="17.25" thickBot="1" x14ac:dyDescent="0.3">
      <c r="A22" s="8" t="s">
        <v>15</v>
      </c>
      <c r="B22" s="35"/>
    </row>
    <row r="23" spans="1:2" s="6" customFormat="1" ht="17.25" thickBot="1" x14ac:dyDescent="0.3">
      <c r="A23" s="8" t="s">
        <v>99</v>
      </c>
      <c r="B23" s="58">
        <f>SUM('[4]נספח 3'!B35:B39)</f>
        <v>-3.0590298749669755E-2</v>
      </c>
    </row>
    <row r="24" spans="1:2" s="6" customFormat="1" ht="17.25" thickBot="1" x14ac:dyDescent="0.3">
      <c r="A24" s="8" t="s">
        <v>100</v>
      </c>
      <c r="B24" s="34">
        <f>SUM('[4]נספח 3'!B40:B42)</f>
        <v>0.41</v>
      </c>
    </row>
    <row r="25" spans="1:2" s="6" customFormat="1" ht="17.25" thickBot="1" x14ac:dyDescent="0.3">
      <c r="A25" s="8" t="s">
        <v>16</v>
      </c>
      <c r="B25" s="35"/>
    </row>
    <row r="26" spans="1:2" s="6" customFormat="1" ht="17.25" thickBot="1" x14ac:dyDescent="0.3">
      <c r="A26" s="8" t="s">
        <v>17</v>
      </c>
      <c r="B26" s="35"/>
    </row>
    <row r="27" spans="1:2" s="6" customFormat="1" ht="17.25" thickBot="1" x14ac:dyDescent="0.3">
      <c r="A27" s="8"/>
      <c r="B27" s="39"/>
    </row>
    <row r="28" spans="1:2" s="6" customFormat="1" ht="17.25" thickBot="1" x14ac:dyDescent="0.3">
      <c r="A28" s="7" t="s">
        <v>18</v>
      </c>
      <c r="B28" s="39"/>
    </row>
    <row r="29" spans="1:2" s="6" customFormat="1" ht="17.25" thickBot="1" x14ac:dyDescent="0.3">
      <c r="A29" s="8" t="s">
        <v>19</v>
      </c>
      <c r="B29" s="35"/>
    </row>
    <row r="30" spans="1:2" s="6" customFormat="1" ht="17.25" thickBot="1" x14ac:dyDescent="0.3">
      <c r="A30" s="8" t="s">
        <v>20</v>
      </c>
      <c r="B30" s="35"/>
    </row>
    <row r="31" spans="1:2" s="6" customFormat="1" ht="17.25" thickBot="1" x14ac:dyDescent="0.3">
      <c r="A31" s="8"/>
      <c r="B31" s="39"/>
    </row>
    <row r="32" spans="1:2" s="6" customFormat="1" ht="17.25" thickBot="1" x14ac:dyDescent="0.3">
      <c r="A32" s="7" t="s">
        <v>33</v>
      </c>
      <c r="B32" s="34">
        <f>SUM(B6:B30)</f>
        <v>14.889409701250331</v>
      </c>
    </row>
    <row r="33" spans="1:2" s="6" customFormat="1" ht="17.25" thickBot="1" x14ac:dyDescent="0.3">
      <c r="A33" s="9"/>
      <c r="B33" s="39"/>
    </row>
    <row r="34" spans="1:2" s="6" customFormat="1" ht="17.25" thickBot="1" x14ac:dyDescent="0.3">
      <c r="A34" s="7" t="s">
        <v>21</v>
      </c>
      <c r="B34" s="35"/>
    </row>
    <row r="35" spans="1:2" s="6" customFormat="1" ht="26.25" thickBot="1" x14ac:dyDescent="0.3">
      <c r="A35" s="10" t="s">
        <v>34</v>
      </c>
      <c r="B35" s="41">
        <f>SUM(B19:B26)/B38</f>
        <v>8.5172563473786711E-6</v>
      </c>
    </row>
    <row r="36" spans="1:2" s="6" customFormat="1" ht="17.25" thickBot="1" x14ac:dyDescent="0.3">
      <c r="A36" s="23" t="s">
        <v>101</v>
      </c>
      <c r="B36" s="71">
        <f>B32/((44546+38954)/2)</f>
        <v>3.566325676946187E-4</v>
      </c>
    </row>
    <row r="37" spans="1:2" s="6" customFormat="1" ht="17.25" thickBot="1" x14ac:dyDescent="0.3">
      <c r="A37" s="8"/>
      <c r="B37" s="39"/>
    </row>
    <row r="38" spans="1:2" s="6" customFormat="1" ht="17.25" thickBot="1" x14ac:dyDescent="0.3">
      <c r="A38" s="8" t="s">
        <v>81</v>
      </c>
      <c r="B38" s="50">
        <v>44546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59"/>
  <sheetViews>
    <sheetView rightToLeft="1" view="pageBreakPreview" zoomScale="115" zoomScaleNormal="100" zoomScaleSheetLayoutView="115" workbookViewId="0">
      <selection activeCell="E16" sqref="E16"/>
    </sheetView>
  </sheetViews>
  <sheetFormatPr defaultRowHeight="14.25" x14ac:dyDescent="0.2"/>
  <cols>
    <col min="1" max="1" width="46" style="43" customWidth="1"/>
    <col min="2" max="2" width="9.125" style="43" bestFit="1" customWidth="1"/>
    <col min="3" max="16384" width="9" style="43"/>
  </cols>
  <sheetData>
    <row r="1" spans="1:2" s="42" customFormat="1" ht="15" x14ac:dyDescent="0.25">
      <c r="A1" s="42" t="str">
        <f>'נספח 1-מצרפי'!A1</f>
        <v xml:space="preserve">עוצ"מ אגודה שיתופית לניהול קופות גמל בע"מ - מצרפי </v>
      </c>
    </row>
    <row r="2" spans="1:2" s="42" customFormat="1" ht="15" x14ac:dyDescent="0.25">
      <c r="A2" s="3" t="s">
        <v>84</v>
      </c>
      <c r="B2" s="48">
        <v>44560</v>
      </c>
    </row>
    <row r="3" spans="1:2" ht="15" thickBot="1" x14ac:dyDescent="0.25">
      <c r="A3" s="1"/>
    </row>
    <row r="4" spans="1:2" s="17" customFormat="1" ht="15.75" thickBot="1" x14ac:dyDescent="0.3">
      <c r="A4" s="4"/>
      <c r="B4" s="37" t="s">
        <v>0</v>
      </c>
    </row>
    <row r="5" spans="1:2" s="17" customFormat="1" ht="17.25" thickBot="1" x14ac:dyDescent="0.3">
      <c r="A5" s="11" t="s">
        <v>22</v>
      </c>
      <c r="B5" s="30"/>
    </row>
    <row r="6" spans="1:2" s="17" customFormat="1" ht="17.25" thickBot="1" x14ac:dyDescent="0.3">
      <c r="A6" s="11" t="s">
        <v>23</v>
      </c>
      <c r="B6" s="30"/>
    </row>
    <row r="7" spans="1:2" s="17" customFormat="1" ht="17.25" thickBot="1" x14ac:dyDescent="0.3">
      <c r="A7" s="12" t="s">
        <v>35</v>
      </c>
      <c r="B7" s="25"/>
    </row>
    <row r="8" spans="1:2" s="17" customFormat="1" ht="15.75" customHeight="1" thickBot="1" x14ac:dyDescent="0.3">
      <c r="A8" s="13" t="s">
        <v>36</v>
      </c>
      <c r="B8" s="27"/>
    </row>
    <row r="9" spans="1:2" s="17" customFormat="1" ht="15" customHeight="1" thickBot="1" x14ac:dyDescent="0.3">
      <c r="A9" s="15" t="s">
        <v>37</v>
      </c>
      <c r="B9" s="29"/>
    </row>
    <row r="10" spans="1:2" s="17" customFormat="1" ht="17.25" thickBot="1" x14ac:dyDescent="0.3">
      <c r="A10" s="11" t="s">
        <v>24</v>
      </c>
      <c r="B10" s="30"/>
    </row>
    <row r="11" spans="1:2" s="17" customFormat="1" ht="17.25" thickBot="1" x14ac:dyDescent="0.3">
      <c r="A11" s="24" t="s">
        <v>59</v>
      </c>
      <c r="B11" s="44">
        <v>287.92000000000007</v>
      </c>
    </row>
    <row r="12" spans="1:2" s="17" customFormat="1" ht="17.25" thickBot="1" x14ac:dyDescent="0.3">
      <c r="A12" s="24" t="s">
        <v>110</v>
      </c>
      <c r="B12" s="44">
        <v>27.430000000000003</v>
      </c>
    </row>
    <row r="13" spans="1:2" s="17" customFormat="1" ht="15.75" customHeight="1" thickBot="1" x14ac:dyDescent="0.3">
      <c r="A13" s="26" t="s">
        <v>71</v>
      </c>
      <c r="B13" s="44">
        <v>5.64</v>
      </c>
    </row>
    <row r="14" spans="1:2" s="17" customFormat="1" ht="15" customHeight="1" thickBot="1" x14ac:dyDescent="0.3">
      <c r="A14" s="28" t="s">
        <v>74</v>
      </c>
      <c r="B14" s="44">
        <v>3.7300000000000004</v>
      </c>
    </row>
    <row r="15" spans="1:2" s="17" customFormat="1" ht="15" customHeight="1" thickBot="1" x14ac:dyDescent="0.3">
      <c r="A15" s="24" t="s">
        <v>60</v>
      </c>
      <c r="B15" s="44">
        <v>13.720000000000002</v>
      </c>
    </row>
    <row r="16" spans="1:2" s="17" customFormat="1" ht="15" customHeight="1" thickBot="1" x14ac:dyDescent="0.3">
      <c r="A16" s="24" t="s">
        <v>72</v>
      </c>
      <c r="B16" s="44">
        <v>10.34</v>
      </c>
    </row>
    <row r="17" spans="1:2" s="17" customFormat="1" ht="15" customHeight="1" thickBot="1" x14ac:dyDescent="0.3">
      <c r="A17" s="24" t="s">
        <v>75</v>
      </c>
      <c r="B17" s="44">
        <v>0</v>
      </c>
    </row>
    <row r="18" spans="1:2" s="17" customFormat="1" ht="15" customHeight="1" thickBot="1" x14ac:dyDescent="0.3">
      <c r="A18" s="24" t="s">
        <v>70</v>
      </c>
      <c r="B18" s="44">
        <v>7.76</v>
      </c>
    </row>
    <row r="19" spans="1:2" s="17" customFormat="1" ht="15" customHeight="1" thickBot="1" x14ac:dyDescent="0.3">
      <c r="A19" s="24" t="s">
        <v>73</v>
      </c>
      <c r="B19" s="44">
        <v>4.7299999999999995</v>
      </c>
    </row>
    <row r="20" spans="1:2" s="17" customFormat="1" ht="15" customHeight="1" thickBot="1" x14ac:dyDescent="0.3">
      <c r="A20" s="24" t="s">
        <v>79</v>
      </c>
      <c r="B20" s="44">
        <v>44.150000000000006</v>
      </c>
    </row>
    <row r="21" spans="1:2" s="17" customFormat="1" ht="17.25" thickBot="1" x14ac:dyDescent="0.3">
      <c r="A21" s="11" t="s">
        <v>25</v>
      </c>
      <c r="B21" s="58">
        <f>SUM(B11:B20)</f>
        <v>405.42000000000007</v>
      </c>
    </row>
    <row r="22" spans="1:2" s="17" customFormat="1" ht="17.25" thickBot="1" x14ac:dyDescent="0.3">
      <c r="A22" s="7"/>
      <c r="B22" s="30"/>
    </row>
    <row r="23" spans="1:2" s="17" customFormat="1" ht="17.25" thickBot="1" x14ac:dyDescent="0.3">
      <c r="A23" s="11" t="s">
        <v>26</v>
      </c>
      <c r="B23" s="30"/>
    </row>
    <row r="24" spans="1:2" s="17" customFormat="1" ht="17.25" thickBot="1" x14ac:dyDescent="0.3">
      <c r="A24" s="11" t="s">
        <v>23</v>
      </c>
      <c r="B24" s="30"/>
    </row>
    <row r="25" spans="1:2" s="17" customFormat="1" ht="17.25" thickBot="1" x14ac:dyDescent="0.3">
      <c r="A25" s="12" t="s">
        <v>38</v>
      </c>
      <c r="B25" s="25"/>
    </row>
    <row r="26" spans="1:2" s="17" customFormat="1" ht="15.75" customHeight="1" thickBot="1" x14ac:dyDescent="0.3">
      <c r="A26" s="13" t="s">
        <v>39</v>
      </c>
      <c r="B26" s="27"/>
    </row>
    <row r="27" spans="1:2" s="17" customFormat="1" ht="15.75" customHeight="1" thickBot="1" x14ac:dyDescent="0.3">
      <c r="A27" s="16" t="s">
        <v>37</v>
      </c>
      <c r="B27" s="29"/>
    </row>
    <row r="28" spans="1:2" s="17" customFormat="1" ht="17.25" thickBot="1" x14ac:dyDescent="0.3">
      <c r="A28" s="11" t="s">
        <v>24</v>
      </c>
      <c r="B28" s="30"/>
    </row>
    <row r="29" spans="1:2" s="17" customFormat="1" ht="17.25" thickBot="1" x14ac:dyDescent="0.3">
      <c r="A29" s="12" t="s">
        <v>38</v>
      </c>
      <c r="B29" s="25"/>
    </row>
    <row r="30" spans="1:2" s="17" customFormat="1" ht="15.75" customHeight="1" thickBot="1" x14ac:dyDescent="0.3">
      <c r="A30" s="13" t="s">
        <v>39</v>
      </c>
      <c r="B30" s="25"/>
    </row>
    <row r="31" spans="1:2" s="17" customFormat="1" ht="15.75" customHeight="1" thickBot="1" x14ac:dyDescent="0.3">
      <c r="A31" s="16" t="s">
        <v>37</v>
      </c>
      <c r="B31" s="44">
        <f>53.52+2.12+2.1+10.21</f>
        <v>67.95</v>
      </c>
    </row>
    <row r="32" spans="1:2" s="17" customFormat="1" ht="17.25" thickBot="1" x14ac:dyDescent="0.3">
      <c r="A32" s="11" t="s">
        <v>27</v>
      </c>
      <c r="B32" s="35">
        <f>SUM(B25:B31)</f>
        <v>67.95</v>
      </c>
    </row>
    <row r="33" spans="1:2" s="17" customFormat="1" ht="17.25" thickBot="1" x14ac:dyDescent="0.3">
      <c r="A33" s="8"/>
      <c r="B33" s="30"/>
    </row>
    <row r="34" spans="1:2" s="17" customFormat="1" ht="17.25" thickBot="1" x14ac:dyDescent="0.3">
      <c r="A34" s="11" t="s">
        <v>28</v>
      </c>
      <c r="B34" s="30"/>
    </row>
    <row r="35" spans="1:2" s="17" customFormat="1" ht="17.25" thickBot="1" x14ac:dyDescent="0.3">
      <c r="A35" s="12" t="s">
        <v>40</v>
      </c>
      <c r="B35" s="25"/>
    </row>
    <row r="36" spans="1:2" s="17" customFormat="1" ht="15.75" customHeight="1" thickBot="1" x14ac:dyDescent="0.3">
      <c r="A36" s="13" t="s">
        <v>41</v>
      </c>
      <c r="B36" s="27"/>
    </row>
    <row r="37" spans="1:2" s="17" customFormat="1" ht="15.75" customHeight="1" thickBot="1" x14ac:dyDescent="0.3">
      <c r="A37" s="16" t="s">
        <v>37</v>
      </c>
      <c r="B37" s="29"/>
    </row>
    <row r="38" spans="1:2" s="17" customFormat="1" ht="17.25" thickBot="1" x14ac:dyDescent="0.3">
      <c r="A38" s="11" t="s">
        <v>29</v>
      </c>
      <c r="B38" s="25"/>
    </row>
    <row r="39" spans="1:2" s="17" customFormat="1" ht="17.25" thickBot="1" x14ac:dyDescent="0.3">
      <c r="A39" s="11"/>
      <c r="B39" s="30"/>
    </row>
    <row r="40" spans="1:2" s="17" customFormat="1" ht="17.25" thickBot="1" x14ac:dyDescent="0.3">
      <c r="A40" s="11" t="s">
        <v>30</v>
      </c>
      <c r="B40" s="30"/>
    </row>
    <row r="41" spans="1:2" s="17" customFormat="1" ht="17.25" thickBot="1" x14ac:dyDescent="0.3">
      <c r="A41" s="12" t="s">
        <v>40</v>
      </c>
      <c r="B41" s="25"/>
    </row>
    <row r="42" spans="1:2" s="17" customFormat="1" ht="15.75" customHeight="1" thickBot="1" x14ac:dyDescent="0.3">
      <c r="A42" s="13" t="s">
        <v>41</v>
      </c>
      <c r="B42" s="27"/>
    </row>
    <row r="43" spans="1:2" s="17" customFormat="1" ht="15.75" customHeight="1" thickBot="1" x14ac:dyDescent="0.3">
      <c r="A43" s="16" t="s">
        <v>37</v>
      </c>
      <c r="B43" s="29"/>
    </row>
    <row r="44" spans="1:2" s="17" customFormat="1" ht="17.25" thickBot="1" x14ac:dyDescent="0.3">
      <c r="A44" s="11" t="s">
        <v>31</v>
      </c>
      <c r="B44" s="25"/>
    </row>
    <row r="45" spans="1:2" s="17" customFormat="1" ht="17.25" thickBot="1" x14ac:dyDescent="0.3">
      <c r="A45" s="8"/>
      <c r="B45" s="30"/>
    </row>
    <row r="46" spans="1:2" s="17" customFormat="1" ht="17.25" thickBot="1" x14ac:dyDescent="0.3">
      <c r="A46" s="11" t="s">
        <v>32</v>
      </c>
      <c r="B46" s="30"/>
    </row>
    <row r="47" spans="1:2" s="17" customFormat="1" ht="17.25" thickBot="1" x14ac:dyDescent="0.3">
      <c r="A47" s="12" t="s">
        <v>40</v>
      </c>
      <c r="B47" s="25"/>
    </row>
    <row r="48" spans="1:2" ht="17.25" thickBot="1" x14ac:dyDescent="0.25">
      <c r="A48" s="15" t="s">
        <v>41</v>
      </c>
      <c r="B48" s="31"/>
    </row>
    <row r="49" spans="1:2" ht="17.25" thickBot="1" x14ac:dyDescent="0.25">
      <c r="A49" s="21" t="s">
        <v>37</v>
      </c>
      <c r="B49" s="32"/>
    </row>
    <row r="50" spans="1:2" ht="17.25" thickBot="1" x14ac:dyDescent="0.25">
      <c r="A50" s="20" t="s">
        <v>42</v>
      </c>
      <c r="B50" s="33"/>
    </row>
    <row r="51" spans="1:2" ht="17.25" thickBot="1" x14ac:dyDescent="0.25">
      <c r="A51" s="21"/>
      <c r="B51" s="33"/>
    </row>
    <row r="52" spans="1:2" ht="17.25" thickBot="1" x14ac:dyDescent="0.25">
      <c r="A52" s="20" t="s">
        <v>43</v>
      </c>
      <c r="B52" s="33"/>
    </row>
    <row r="53" spans="1:2" ht="17.25" thickBot="1" x14ac:dyDescent="0.25">
      <c r="A53" s="14" t="s">
        <v>40</v>
      </c>
      <c r="B53" s="32"/>
    </row>
    <row r="54" spans="1:2" ht="17.25" thickBot="1" x14ac:dyDescent="0.25">
      <c r="A54" s="14" t="s">
        <v>41</v>
      </c>
      <c r="B54" s="32"/>
    </row>
    <row r="55" spans="1:2" ht="17.25" thickBot="1" x14ac:dyDescent="0.25">
      <c r="A55" s="21" t="s">
        <v>37</v>
      </c>
      <c r="B55" s="32"/>
    </row>
    <row r="56" spans="1:2" ht="17.25" thickBot="1" x14ac:dyDescent="0.25">
      <c r="A56" s="20" t="s">
        <v>44</v>
      </c>
      <c r="B56" s="32"/>
    </row>
    <row r="57" spans="1:2" ht="17.25" thickBot="1" x14ac:dyDescent="0.25">
      <c r="A57" s="21"/>
      <c r="B57" s="33"/>
    </row>
    <row r="58" spans="1:2" ht="17.25" thickBot="1" x14ac:dyDescent="0.25">
      <c r="A58" s="20" t="s">
        <v>45</v>
      </c>
      <c r="B58" s="34">
        <f>+B21+B32</f>
        <v>473.37000000000006</v>
      </c>
    </row>
    <row r="59" spans="1:2" ht="17.25" thickBot="1" x14ac:dyDescent="0.25">
      <c r="A59" s="20" t="str">
        <f>'נספח 1-מצרפי'!A38</f>
        <v>סך נכסים לסוף שנה קודמת</v>
      </c>
      <c r="B59" s="40">
        <f>'נספח 1-מצרפי'!B38</f>
        <v>646117</v>
      </c>
    </row>
  </sheetData>
  <pageMargins left="0.7" right="0.7" top="0.75" bottom="0.39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7"/>
  <sheetViews>
    <sheetView rightToLeft="1" view="pageBreakPreview" zoomScale="115" zoomScaleNormal="100" zoomScaleSheetLayoutView="115" workbookViewId="0">
      <selection activeCell="D86" sqref="D86"/>
    </sheetView>
  </sheetViews>
  <sheetFormatPr defaultRowHeight="14.25" x14ac:dyDescent="0.2"/>
  <cols>
    <col min="1" max="1" width="43.75" style="43" customWidth="1"/>
    <col min="2" max="2" width="9.125" style="43" bestFit="1" customWidth="1"/>
    <col min="3" max="16384" width="9" style="43"/>
  </cols>
  <sheetData>
    <row r="1" spans="1:2" s="42" customFormat="1" ht="15" x14ac:dyDescent="0.25">
      <c r="A1" s="42" t="str">
        <f>'נספח 1-מצרפי'!A1</f>
        <v xml:space="preserve">עוצ"מ אגודה שיתופית לניהול קופות גמל בע"מ - מצרפי </v>
      </c>
    </row>
    <row r="2" spans="1:2" s="42" customFormat="1" ht="15" x14ac:dyDescent="0.25">
      <c r="A2" s="42" t="s">
        <v>85</v>
      </c>
      <c r="B2" s="47">
        <v>44560</v>
      </c>
    </row>
    <row r="3" spans="1:2" ht="15" thickBot="1" x14ac:dyDescent="0.25"/>
    <row r="4" spans="1:2" s="17" customFormat="1" ht="15.75" thickBot="1" x14ac:dyDescent="0.3">
      <c r="A4" s="19"/>
      <c r="B4" s="37" t="s">
        <v>0</v>
      </c>
    </row>
    <row r="5" spans="1:2" s="17" customFormat="1" ht="17.25" thickBot="1" x14ac:dyDescent="0.3">
      <c r="A5" s="20" t="s">
        <v>46</v>
      </c>
      <c r="B5" s="30"/>
    </row>
    <row r="6" spans="1:2" s="17" customFormat="1" ht="17.25" thickBot="1" x14ac:dyDescent="0.3">
      <c r="A6" s="15" t="s">
        <v>82</v>
      </c>
      <c r="B6" s="70">
        <v>61.71</v>
      </c>
    </row>
    <row r="7" spans="1:2" s="17" customFormat="1" ht="17.25" thickBot="1" x14ac:dyDescent="0.3">
      <c r="A7" s="15" t="s">
        <v>120</v>
      </c>
      <c r="B7" s="70">
        <v>96.85</v>
      </c>
    </row>
    <row r="8" spans="1:2" s="17" customFormat="1" ht="17.25" thickBot="1" x14ac:dyDescent="0.3">
      <c r="A8" s="15" t="s">
        <v>113</v>
      </c>
      <c r="B8" s="70">
        <v>50.55</v>
      </c>
    </row>
    <row r="9" spans="1:2" s="17" customFormat="1" ht="17.25" thickBot="1" x14ac:dyDescent="0.3">
      <c r="A9" s="15" t="s">
        <v>114</v>
      </c>
      <c r="B9" s="70">
        <v>44.18</v>
      </c>
    </row>
    <row r="10" spans="1:2" s="17" customFormat="1" ht="17.25" thickBot="1" x14ac:dyDescent="0.3">
      <c r="A10" s="15" t="s">
        <v>121</v>
      </c>
      <c r="B10" s="70">
        <v>86.02</v>
      </c>
    </row>
    <row r="11" spans="1:2" s="17" customFormat="1" ht="17.25" thickBot="1" x14ac:dyDescent="0.3">
      <c r="A11" s="15" t="s">
        <v>126</v>
      </c>
      <c r="B11" s="70">
        <v>15.27</v>
      </c>
    </row>
    <row r="12" spans="1:2" s="17" customFormat="1" ht="17.25" thickBot="1" x14ac:dyDescent="0.3">
      <c r="A12" s="15" t="s">
        <v>127</v>
      </c>
      <c r="B12" s="70">
        <v>12.879999999999999</v>
      </c>
    </row>
    <row r="13" spans="1:2" s="17" customFormat="1" ht="17.25" thickBot="1" x14ac:dyDescent="0.3">
      <c r="A13" s="15" t="s">
        <v>129</v>
      </c>
      <c r="B13" s="70">
        <v>9.98</v>
      </c>
    </row>
    <row r="14" spans="1:2" s="17" customFormat="1" ht="17.25" thickBot="1" x14ac:dyDescent="0.3">
      <c r="A14" s="15" t="s">
        <v>130</v>
      </c>
      <c r="B14" s="70">
        <v>4.5</v>
      </c>
    </row>
    <row r="15" spans="1:2" s="17" customFormat="1" ht="17.25" thickBot="1" x14ac:dyDescent="0.3">
      <c r="A15" s="15" t="s">
        <v>92</v>
      </c>
      <c r="B15" s="70">
        <v>103.16</v>
      </c>
    </row>
    <row r="16" spans="1:2" s="17" customFormat="1" ht="15.75" customHeight="1" thickBot="1" x14ac:dyDescent="0.3">
      <c r="A16" s="18" t="s">
        <v>41</v>
      </c>
      <c r="B16" s="56"/>
    </row>
    <row r="17" spans="1:2" s="17" customFormat="1" ht="15.75" customHeight="1" thickBot="1" x14ac:dyDescent="0.3">
      <c r="A17" s="15" t="s">
        <v>37</v>
      </c>
      <c r="B17" s="56"/>
    </row>
    <row r="18" spans="1:2" s="17" customFormat="1" ht="17.25" thickBot="1" x14ac:dyDescent="0.3">
      <c r="A18" s="20" t="s">
        <v>47</v>
      </c>
      <c r="B18" s="58">
        <f>SUM(B6:B17)</f>
        <v>485.1</v>
      </c>
    </row>
    <row r="19" spans="1:2" s="17" customFormat="1" ht="17.25" thickBot="1" x14ac:dyDescent="0.3">
      <c r="A19" s="21"/>
      <c r="B19" s="55"/>
    </row>
    <row r="20" spans="1:2" s="17" customFormat="1" ht="17.25" thickBot="1" x14ac:dyDescent="0.3">
      <c r="A20" s="20" t="s">
        <v>48</v>
      </c>
      <c r="B20" s="55"/>
    </row>
    <row r="21" spans="1:2" s="17" customFormat="1" ht="17.25" thickBot="1" x14ac:dyDescent="0.3">
      <c r="A21" s="14" t="s">
        <v>40</v>
      </c>
      <c r="B21" s="55"/>
    </row>
    <row r="22" spans="1:2" s="17" customFormat="1" ht="15.75" customHeight="1" thickBot="1" x14ac:dyDescent="0.3">
      <c r="A22" s="18" t="s">
        <v>41</v>
      </c>
      <c r="B22" s="60"/>
    </row>
    <row r="23" spans="1:2" s="17" customFormat="1" ht="15" customHeight="1" thickBot="1" x14ac:dyDescent="0.3">
      <c r="A23" s="15" t="s">
        <v>37</v>
      </c>
      <c r="B23" s="56"/>
    </row>
    <row r="24" spans="1:2" s="17" customFormat="1" ht="17.25" thickBot="1" x14ac:dyDescent="0.3">
      <c r="A24" s="20" t="s">
        <v>49</v>
      </c>
      <c r="B24" s="61"/>
    </row>
    <row r="25" spans="1:2" s="17" customFormat="1" ht="17.25" thickBot="1" x14ac:dyDescent="0.3">
      <c r="A25" s="21"/>
      <c r="B25" s="61"/>
    </row>
    <row r="26" spans="1:2" s="17" customFormat="1" ht="17.25" thickBot="1" x14ac:dyDescent="0.3">
      <c r="A26" s="20" t="s">
        <v>50</v>
      </c>
      <c r="B26" s="61"/>
    </row>
    <row r="27" spans="1:2" s="17" customFormat="1" ht="17.25" thickBot="1" x14ac:dyDescent="0.3">
      <c r="A27" s="14" t="s">
        <v>40</v>
      </c>
      <c r="B27" s="55"/>
    </row>
    <row r="28" spans="1:2" s="17" customFormat="1" ht="15.75" customHeight="1" thickBot="1" x14ac:dyDescent="0.3">
      <c r="A28" s="18" t="s">
        <v>41</v>
      </c>
      <c r="B28" s="60"/>
    </row>
    <row r="29" spans="1:2" s="17" customFormat="1" ht="15.75" customHeight="1" thickBot="1" x14ac:dyDescent="0.3">
      <c r="A29" s="15" t="s">
        <v>37</v>
      </c>
      <c r="B29" s="56"/>
    </row>
    <row r="30" spans="1:2" s="17" customFormat="1" ht="17.25" thickBot="1" x14ac:dyDescent="0.3">
      <c r="A30" s="20" t="s">
        <v>51</v>
      </c>
      <c r="B30" s="61"/>
    </row>
    <row r="31" spans="1:2" s="17" customFormat="1" ht="17.25" thickBot="1" x14ac:dyDescent="0.3">
      <c r="A31" s="21"/>
      <c r="B31" s="55"/>
    </row>
    <row r="32" spans="1:2" s="17" customFormat="1" ht="15" customHeight="1" thickBot="1" x14ac:dyDescent="0.3">
      <c r="A32" s="22" t="s">
        <v>52</v>
      </c>
      <c r="B32" s="60"/>
    </row>
    <row r="33" spans="1:2" s="17" customFormat="1" ht="17.25" thickBot="1" x14ac:dyDescent="0.3">
      <c r="A33" s="5" t="s">
        <v>53</v>
      </c>
      <c r="B33" s="56"/>
    </row>
    <row r="34" spans="1:2" s="17" customFormat="1" ht="17.25" thickBot="1" x14ac:dyDescent="0.3">
      <c r="A34" s="14" t="s">
        <v>57</v>
      </c>
      <c r="B34" s="55"/>
    </row>
    <row r="35" spans="1:2" s="17" customFormat="1" ht="17.25" thickBot="1" x14ac:dyDescent="0.3">
      <c r="A35" s="14" t="s">
        <v>58</v>
      </c>
      <c r="B35" s="61"/>
    </row>
    <row r="36" spans="1:2" s="17" customFormat="1" ht="17.25" thickBot="1" x14ac:dyDescent="0.3">
      <c r="A36" s="14" t="s">
        <v>37</v>
      </c>
      <c r="B36" s="55"/>
    </row>
    <row r="37" spans="1:2" s="17" customFormat="1" ht="17.25" thickBot="1" x14ac:dyDescent="0.3">
      <c r="A37" s="20" t="s">
        <v>54</v>
      </c>
      <c r="B37" s="55"/>
    </row>
    <row r="38" spans="1:2" s="17" customFormat="1" ht="17.25" thickBot="1" x14ac:dyDescent="0.3">
      <c r="A38" s="14" t="s">
        <v>57</v>
      </c>
      <c r="B38" s="55"/>
    </row>
    <row r="39" spans="1:2" s="17" customFormat="1" ht="17.25" thickBot="1" x14ac:dyDescent="0.3">
      <c r="A39" s="14" t="s">
        <v>58</v>
      </c>
      <c r="B39" s="55"/>
    </row>
    <row r="40" spans="1:2" s="17" customFormat="1" ht="17.25" thickBot="1" x14ac:dyDescent="0.3">
      <c r="A40" s="14" t="s">
        <v>37</v>
      </c>
      <c r="B40" s="61"/>
    </row>
    <row r="41" spans="1:2" s="17" customFormat="1" ht="17.25" thickBot="1" x14ac:dyDescent="0.3">
      <c r="A41" s="20" t="s">
        <v>55</v>
      </c>
      <c r="B41" s="61"/>
    </row>
    <row r="42" spans="1:2" s="17" customFormat="1" ht="17.25" thickBot="1" x14ac:dyDescent="0.3">
      <c r="A42" s="21"/>
      <c r="B42" s="55"/>
    </row>
    <row r="43" spans="1:2" s="17" customFormat="1" ht="17.25" thickBot="1" x14ac:dyDescent="0.3">
      <c r="A43" s="20" t="s">
        <v>102</v>
      </c>
      <c r="B43" s="55"/>
    </row>
    <row r="44" spans="1:2" s="17" customFormat="1" ht="17.25" thickBot="1" x14ac:dyDescent="0.3">
      <c r="A44" s="20" t="s">
        <v>103</v>
      </c>
      <c r="B44" s="55"/>
    </row>
    <row r="45" spans="1:2" s="17" customFormat="1" ht="17.25" thickBot="1" x14ac:dyDescent="0.3">
      <c r="A45" s="14" t="s">
        <v>88</v>
      </c>
      <c r="B45" s="44">
        <v>-2.1505660485587521</v>
      </c>
    </row>
    <row r="46" spans="1:2" s="17" customFormat="1" ht="17.25" thickBot="1" x14ac:dyDescent="0.3">
      <c r="A46" s="14" t="s">
        <v>88</v>
      </c>
      <c r="B46" s="44">
        <v>-0.53522141486855934</v>
      </c>
    </row>
    <row r="47" spans="1:2" s="17" customFormat="1" ht="17.25" thickBot="1" x14ac:dyDescent="0.3">
      <c r="A47" s="14" t="s">
        <v>93</v>
      </c>
      <c r="B47" s="44">
        <v>-1.8849194158035025</v>
      </c>
    </row>
    <row r="48" spans="1:2" s="17" customFormat="1" ht="17.25" thickBot="1" x14ac:dyDescent="0.3">
      <c r="A48" s="14" t="s">
        <v>87</v>
      </c>
      <c r="B48" s="44">
        <v>-2.1694741566502902</v>
      </c>
    </row>
    <row r="49" spans="1:2" s="17" customFormat="1" ht="17.25" thickBot="1" x14ac:dyDescent="0.3">
      <c r="A49" s="14" t="s">
        <v>86</v>
      </c>
      <c r="B49" s="44">
        <v>-2.28766940444486</v>
      </c>
    </row>
    <row r="50" spans="1:2" s="17" customFormat="1" ht="17.25" thickBot="1" x14ac:dyDescent="0.3">
      <c r="A50" s="14" t="s">
        <v>86</v>
      </c>
      <c r="B50" s="44">
        <v>-0.6244636737264927</v>
      </c>
    </row>
    <row r="51" spans="1:2" s="17" customFormat="1" ht="17.25" thickBot="1" x14ac:dyDescent="0.3">
      <c r="A51" s="14" t="s">
        <v>97</v>
      </c>
      <c r="B51" s="44">
        <v>-0.49554523615471413</v>
      </c>
    </row>
    <row r="52" spans="1:2" s="17" customFormat="1" ht="17.25" thickBot="1" x14ac:dyDescent="0.3">
      <c r="A52" s="14" t="s">
        <v>89</v>
      </c>
      <c r="B52" s="44">
        <v>0.14845153634036534</v>
      </c>
    </row>
    <row r="53" spans="1:2" s="17" customFormat="1" ht="17.25" thickBot="1" x14ac:dyDescent="0.3">
      <c r="A53" s="14" t="s">
        <v>107</v>
      </c>
      <c r="B53" s="44">
        <v>-0.12493524079619449</v>
      </c>
    </row>
    <row r="54" spans="1:2" s="17" customFormat="1" ht="17.25" thickBot="1" x14ac:dyDescent="0.3">
      <c r="A54" s="14" t="s">
        <v>131</v>
      </c>
      <c r="B54" s="44">
        <v>-5.0466732935890426E-3</v>
      </c>
    </row>
    <row r="55" spans="1:2" s="17" customFormat="1" ht="17.25" thickBot="1" x14ac:dyDescent="0.3">
      <c r="A55" s="14" t="s">
        <v>123</v>
      </c>
      <c r="B55" s="44">
        <v>1.2242281151922096</v>
      </c>
    </row>
    <row r="56" spans="1:2" s="17" customFormat="1" ht="17.25" thickBot="1" x14ac:dyDescent="0.3">
      <c r="A56" s="14" t="s">
        <v>108</v>
      </c>
      <c r="B56" s="44">
        <v>-0.15504675294966896</v>
      </c>
    </row>
    <row r="57" spans="1:2" s="17" customFormat="1" ht="17.25" thickBot="1" x14ac:dyDescent="0.3">
      <c r="A57" s="14" t="s">
        <v>106</v>
      </c>
      <c r="B57" s="44">
        <v>-9.0739184225276298E-2</v>
      </c>
    </row>
    <row r="58" spans="1:2" s="17" customFormat="1" ht="17.25" thickBot="1" x14ac:dyDescent="0.3">
      <c r="A58" s="14" t="s">
        <v>80</v>
      </c>
      <c r="B58" s="44">
        <v>-2.2547380944783599</v>
      </c>
    </row>
    <row r="59" spans="1:2" s="17" customFormat="1" ht="17.25" thickBot="1" x14ac:dyDescent="0.3">
      <c r="A59" s="14" t="s">
        <v>112</v>
      </c>
      <c r="B59" s="44">
        <v>-0.12961732369082588</v>
      </c>
    </row>
    <row r="60" spans="1:2" s="17" customFormat="1" ht="17.25" thickBot="1" x14ac:dyDescent="0.3">
      <c r="A60" s="14" t="s">
        <v>133</v>
      </c>
      <c r="B60" s="68">
        <v>-7.9097171395064742E-3</v>
      </c>
    </row>
    <row r="61" spans="1:2" s="17" customFormat="1" ht="17.25" thickBot="1" x14ac:dyDescent="0.3">
      <c r="A61" s="14"/>
      <c r="B61" s="68"/>
    </row>
    <row r="62" spans="1:2" s="17" customFormat="1" ht="17.25" thickBot="1" x14ac:dyDescent="0.3">
      <c r="A62" s="20" t="s">
        <v>104</v>
      </c>
      <c r="B62" s="55"/>
    </row>
    <row r="63" spans="1:2" s="17" customFormat="1" ht="17.25" thickBot="1" x14ac:dyDescent="0.3">
      <c r="A63" s="21" t="s">
        <v>109</v>
      </c>
      <c r="B63" s="44">
        <v>85.200900000000004</v>
      </c>
    </row>
    <row r="64" spans="1:2" s="17" customFormat="1" ht="17.25" thickBot="1" x14ac:dyDescent="0.3">
      <c r="A64" s="21" t="s">
        <v>122</v>
      </c>
      <c r="B64" s="44">
        <v>23.70689999999999</v>
      </c>
    </row>
    <row r="65" spans="1:2" s="17" customFormat="1" ht="17.25" thickBot="1" x14ac:dyDescent="0.3">
      <c r="A65" s="21" t="s">
        <v>69</v>
      </c>
      <c r="B65" s="44">
        <v>1.5430999999999999</v>
      </c>
    </row>
    <row r="66" spans="1:2" s="17" customFormat="1" ht="17.25" thickBot="1" x14ac:dyDescent="0.3">
      <c r="A66" s="21" t="s">
        <v>61</v>
      </c>
      <c r="B66" s="44">
        <v>1.1181599999999998</v>
      </c>
    </row>
    <row r="67" spans="1:2" s="17" customFormat="1" ht="17.25" thickBot="1" x14ac:dyDescent="0.3">
      <c r="A67" s="21" t="s">
        <v>124</v>
      </c>
      <c r="B67" s="44">
        <v>11.82281</v>
      </c>
    </row>
    <row r="68" spans="1:2" s="17" customFormat="1" ht="17.25" thickBot="1" x14ac:dyDescent="0.3">
      <c r="A68" s="21" t="s">
        <v>78</v>
      </c>
      <c r="B68" s="44">
        <v>0.63714000000000004</v>
      </c>
    </row>
    <row r="69" spans="1:2" s="17" customFormat="1" ht="17.25" thickBot="1" x14ac:dyDescent="0.3">
      <c r="A69" s="21" t="s">
        <v>62</v>
      </c>
      <c r="B69" s="44">
        <v>0.53695000000000004</v>
      </c>
    </row>
    <row r="70" spans="1:2" s="17" customFormat="1" ht="17.25" thickBot="1" x14ac:dyDescent="0.3">
      <c r="A70" s="21" t="s">
        <v>63</v>
      </c>
      <c r="B70" s="44">
        <v>5.143460000000001</v>
      </c>
    </row>
    <row r="71" spans="1:2" s="17" customFormat="1" ht="17.25" thickBot="1" x14ac:dyDescent="0.3">
      <c r="A71" s="21" t="s">
        <v>115</v>
      </c>
      <c r="B71" s="44">
        <v>9.0287399999999973</v>
      </c>
    </row>
    <row r="72" spans="1:2" s="17" customFormat="1" ht="17.25" thickBot="1" x14ac:dyDescent="0.3">
      <c r="A72" s="21" t="s">
        <v>132</v>
      </c>
      <c r="B72" s="44">
        <v>0.35512000000000005</v>
      </c>
    </row>
    <row r="73" spans="1:2" s="17" customFormat="1" ht="17.25" thickBot="1" x14ac:dyDescent="0.3">
      <c r="A73" s="21" t="s">
        <v>116</v>
      </c>
      <c r="B73" s="44">
        <v>6.8733600000000008</v>
      </c>
    </row>
    <row r="74" spans="1:2" s="17" customFormat="1" ht="17.25" thickBot="1" x14ac:dyDescent="0.3">
      <c r="A74" s="21" t="s">
        <v>117</v>
      </c>
      <c r="B74" s="44">
        <v>8.9562499999999989</v>
      </c>
    </row>
    <row r="75" spans="1:2" s="17" customFormat="1" ht="17.25" thickBot="1" x14ac:dyDescent="0.3">
      <c r="A75" s="21" t="s">
        <v>128</v>
      </c>
      <c r="B75" s="44">
        <v>4.7178900000000006</v>
      </c>
    </row>
    <row r="76" spans="1:2" s="17" customFormat="1" ht="17.25" thickBot="1" x14ac:dyDescent="0.3">
      <c r="A76" s="21" t="s">
        <v>94</v>
      </c>
      <c r="B76" s="44">
        <v>6.3826100000000006</v>
      </c>
    </row>
    <row r="77" spans="1:2" s="17" customFormat="1" ht="17.25" thickBot="1" x14ac:dyDescent="0.3">
      <c r="A77" s="21" t="s">
        <v>125</v>
      </c>
      <c r="B77" s="44">
        <v>9.1564499999999978</v>
      </c>
    </row>
    <row r="78" spans="1:2" s="17" customFormat="1" ht="17.25" thickBot="1" x14ac:dyDescent="0.3">
      <c r="A78" s="21" t="s">
        <v>90</v>
      </c>
      <c r="B78" s="44">
        <v>0.86274000000000017</v>
      </c>
    </row>
    <row r="79" spans="1:2" s="17" customFormat="1" ht="17.25" thickBot="1" x14ac:dyDescent="0.3">
      <c r="A79" s="21" t="s">
        <v>118</v>
      </c>
      <c r="B79" s="44">
        <v>0.35844000000000009</v>
      </c>
    </row>
    <row r="80" spans="1:2" s="17" customFormat="1" ht="17.25" thickBot="1" x14ac:dyDescent="0.3">
      <c r="A80" s="21" t="s">
        <v>95</v>
      </c>
      <c r="B80" s="44">
        <v>3.1946700000000003</v>
      </c>
    </row>
    <row r="81" spans="1:2" s="17" customFormat="1" ht="17.25" thickBot="1" x14ac:dyDescent="0.3">
      <c r="A81" s="21" t="s">
        <v>64</v>
      </c>
      <c r="B81" s="44">
        <v>1.3957700000000002</v>
      </c>
    </row>
    <row r="82" spans="1:2" s="17" customFormat="1" ht="17.25" thickBot="1" x14ac:dyDescent="0.3">
      <c r="A82" s="21" t="s">
        <v>96</v>
      </c>
      <c r="B82" s="44">
        <v>0.21109</v>
      </c>
    </row>
    <row r="83" spans="1:2" s="17" customFormat="1" ht="17.25" thickBot="1" x14ac:dyDescent="0.3">
      <c r="A83" s="21" t="s">
        <v>65</v>
      </c>
      <c r="B83" s="44">
        <v>0.56794000000000011</v>
      </c>
    </row>
    <row r="84" spans="1:2" s="17" customFormat="1" ht="17.25" thickBot="1" x14ac:dyDescent="0.3">
      <c r="A84" s="21" t="s">
        <v>66</v>
      </c>
      <c r="B84" s="44">
        <v>0.30952999999999992</v>
      </c>
    </row>
    <row r="85" spans="1:2" s="17" customFormat="1" ht="17.25" thickBot="1" x14ac:dyDescent="0.3">
      <c r="A85" s="21" t="s">
        <v>91</v>
      </c>
      <c r="B85" s="44">
        <v>11.8043</v>
      </c>
    </row>
    <row r="86" spans="1:2" s="17" customFormat="1" ht="17.25" thickBot="1" x14ac:dyDescent="0.3">
      <c r="A86" s="21" t="s">
        <v>67</v>
      </c>
      <c r="B86" s="44">
        <v>11.059169999999998</v>
      </c>
    </row>
    <row r="87" spans="1:2" s="17" customFormat="1" ht="17.25" thickBot="1" x14ac:dyDescent="0.3">
      <c r="A87" s="21" t="s">
        <v>111</v>
      </c>
      <c r="B87" s="44">
        <v>5.1131499999999983</v>
      </c>
    </row>
    <row r="88" spans="1:2" s="17" customFormat="1" ht="17.25" thickBot="1" x14ac:dyDescent="0.3">
      <c r="A88" s="21" t="s">
        <v>68</v>
      </c>
      <c r="B88" s="44">
        <v>5.6272999999999991</v>
      </c>
    </row>
    <row r="89" spans="1:2" s="17" customFormat="1" ht="17.25" thickBot="1" x14ac:dyDescent="0.3">
      <c r="A89" s="21" t="s">
        <v>119</v>
      </c>
      <c r="B89" s="44">
        <v>-8.0588526293977336E-3</v>
      </c>
    </row>
    <row r="90" spans="1:2" s="17" customFormat="1" ht="17.25" thickBot="1" x14ac:dyDescent="0.3">
      <c r="A90" s="69" t="s">
        <v>98</v>
      </c>
      <c r="B90" s="68">
        <v>0.80793999999999999</v>
      </c>
    </row>
    <row r="91" spans="1:2" s="17" customFormat="1" ht="17.25" thickBot="1" x14ac:dyDescent="0.3">
      <c r="A91" s="69"/>
      <c r="B91" s="68"/>
    </row>
    <row r="92" spans="1:2" ht="17.25" thickBot="1" x14ac:dyDescent="0.25">
      <c r="A92" s="20" t="s">
        <v>105</v>
      </c>
      <c r="B92" s="34">
        <f>SUM(B45:B91)</f>
        <v>204.94060846212261</v>
      </c>
    </row>
    <row r="93" spans="1:2" ht="17.25" thickBot="1" x14ac:dyDescent="0.25">
      <c r="A93" s="20" t="s">
        <v>56</v>
      </c>
      <c r="B93" s="34">
        <f>+B18+B92</f>
        <v>690.04060846212269</v>
      </c>
    </row>
    <row r="94" spans="1:2" ht="17.25" thickBot="1" x14ac:dyDescent="0.25">
      <c r="A94" s="20" t="s">
        <v>77</v>
      </c>
      <c r="B94" s="40">
        <f>'נספח 1-מצרפי'!B38</f>
        <v>646117</v>
      </c>
    </row>
    <row r="96" spans="1:2" x14ac:dyDescent="0.2">
      <c r="B96" s="63"/>
    </row>
    <row r="97" spans="2:2" x14ac:dyDescent="0.2">
      <c r="B97" s="62"/>
    </row>
  </sheetData>
  <phoneticPr fontId="14" type="noConversion"/>
  <pageMargins left="0.70866141732283472" right="0.70866141732283472" top="0.74803149606299213" bottom="0.15748031496062992" header="0.31496062992125984" footer="0.31496062992125984"/>
  <pageSetup paperSize="9" scale="73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4</vt:i4>
      </vt:variant>
    </vt:vector>
  </HeadingPairs>
  <TitlesOfParts>
    <vt:vector size="11" baseType="lpstr">
      <vt:lpstr>נספח 1-מצרפי</vt:lpstr>
      <vt:lpstr>נספח 1-מסלול לבני 50 ומטה</vt:lpstr>
      <vt:lpstr>נספח 1-מסלול לבני 50 עד 60</vt:lpstr>
      <vt:lpstr>נספח 1-מסלול לבני 60 ומעלה</vt:lpstr>
      <vt:lpstr>נספח 1-מסלול אג"ח ממשלות</vt:lpstr>
      <vt:lpstr>נספח 2-מצרפי</vt:lpstr>
      <vt:lpstr>נספח 3-מצרפי</vt:lpstr>
      <vt:lpstr>'נספח 1-מסלול לבני 50 ומטה'!WPrint_Area_W</vt:lpstr>
      <vt:lpstr>'נספח 1-מצרפי'!WPrint_Area_W</vt:lpstr>
      <vt:lpstr>'נספח 3-מצרפי'!WPrint_Area_W</vt:lpstr>
      <vt:lpstr>'נספח 3-מצרפי'!WPrint_TitlesW</vt:lpstr>
    </vt:vector>
  </TitlesOfParts>
  <Company>Otzem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Volokh</dc:creator>
  <cp:lastModifiedBy>Victor Volokh</cp:lastModifiedBy>
  <cp:lastPrinted>2022-02-10T10:21:41Z</cp:lastPrinted>
  <dcterms:created xsi:type="dcterms:W3CDTF">2015-03-18T07:54:45Z</dcterms:created>
  <dcterms:modified xsi:type="dcterms:W3CDTF">2022-03-13T07:05:34Z</dcterms:modified>
</cp:coreProperties>
</file>